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ix_def" sheetId="1" r:id="rId1"/>
    <sheet name="F21" sheetId="2" r:id="rId2"/>
    <sheet name="F34" sheetId="3" r:id="rId3"/>
    <sheet name="F35" sheetId="4" r:id="rId4"/>
    <sheet name="F40" sheetId="5" r:id="rId5"/>
  </sheets>
  <externalReferences>
    <externalReference r:id="rId8"/>
    <externalReference r:id="rId9"/>
  </externalReferences>
  <definedNames>
    <definedName name="spin_step" localSheetId="2">'F34'!$B$22</definedName>
    <definedName name="spin_step" localSheetId="3">'F35'!$B$22</definedName>
    <definedName name="spin_step" localSheetId="4">'F40'!$B$18</definedName>
    <definedName name="spin_step">'[1]Foglio1'!$B$4</definedName>
    <definedName name="spin_value" localSheetId="2">'F34'!$C$19</definedName>
    <definedName name="spin_value" localSheetId="3">'F35'!$D$19</definedName>
    <definedName name="spin_value" localSheetId="4">'F40'!$B$14</definedName>
    <definedName name="spin_value">'[1]Foglio1'!$B$5</definedName>
    <definedName name="spin2_step" localSheetId="1">'F21'!$A$10</definedName>
    <definedName name="spin2_step" localSheetId="2">'F34'!$B$12</definedName>
    <definedName name="spin2_step" localSheetId="3">'F35'!$B$12</definedName>
    <definedName name="spin2_step" localSheetId="4">'F40'!$A$5</definedName>
    <definedName name="spin2_step">'[1]Foglio1'!$B$11</definedName>
    <definedName name="spin2_value" localSheetId="1">'F21'!$B$8</definedName>
    <definedName name="spin2_value" localSheetId="2">'F34'!$C$13</definedName>
    <definedName name="spin2_value" localSheetId="3">'F35'!$C$13</definedName>
    <definedName name="spin2_value" localSheetId="4">'F40'!$B$6</definedName>
    <definedName name="spin2_value">'[1]Foglio1'!$B$12</definedName>
    <definedName name="spin3_step" localSheetId="1">'F21'!$A$21</definedName>
    <definedName name="spin3_step" localSheetId="2">'F34'!$B$9</definedName>
    <definedName name="spin3_step" localSheetId="3">'F35'!$B$9</definedName>
    <definedName name="spin3_step" localSheetId="4">'F40'!$D$11</definedName>
    <definedName name="spin3_step">'[1]Foglio1'!$B$14</definedName>
    <definedName name="spin3_value" localSheetId="1">'F21'!$B$19</definedName>
    <definedName name="spin3_value" localSheetId="2">'F34'!$C$6</definedName>
    <definedName name="spin3_value" localSheetId="3">'F35'!$C$6</definedName>
    <definedName name="spin3_value" localSheetId="4">'F40'!$D$6</definedName>
    <definedName name="spin3_value">'[1]Foglio1'!$B$15</definedName>
    <definedName name="spin4_step" localSheetId="4">'F40'!$A$19</definedName>
    <definedName name="spin4_step">'[2]F50'!$A$18</definedName>
    <definedName name="spin4_value" localSheetId="4">'F40'!$A$14</definedName>
    <definedName name="spin4_value">'[2]F50'!$A$19</definedName>
  </definedNames>
  <calcPr fullCalcOnLoad="1"/>
</workbook>
</file>

<file path=xl/sharedStrings.xml><?xml version="1.0" encoding="utf-8"?>
<sst xmlns="http://schemas.openxmlformats.org/spreadsheetml/2006/main" count="65" uniqueCount="22">
  <si>
    <t>x</t>
  </si>
  <si>
    <t>y</t>
  </si>
  <si>
    <t>Sorge</t>
  </si>
  <si>
    <t>Schermo</t>
  </si>
  <si>
    <t>Inclinazione</t>
  </si>
  <si>
    <t>Perpendicolare</t>
  </si>
  <si>
    <t>radianti</t>
  </si>
  <si>
    <t>gradi</t>
  </si>
  <si>
    <t>Raggio incidente</t>
  </si>
  <si>
    <t>Raggio riflesso</t>
  </si>
  <si>
    <t>Perpendicolare alla superfice</t>
  </si>
  <si>
    <t>Coord Polari</t>
  </si>
  <si>
    <t>Coord cartesiane</t>
  </si>
  <si>
    <t>Lung</t>
  </si>
  <si>
    <t>Inclinaz</t>
  </si>
  <si>
    <t>AngIncidenza</t>
  </si>
  <si>
    <t>AngRiflessione</t>
  </si>
  <si>
    <t>x_centro</t>
  </si>
  <si>
    <t>Raggio e Punto sorgente</t>
  </si>
  <si>
    <t>Punto di incidenza</t>
  </si>
  <si>
    <t>..\r_incidenza_p_incidenza_fisso_par_ang.xls</t>
  </si>
  <si>
    <t>angGR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</si>
</sst>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7">
    <font>
      <sz val="10"/>
      <name val="Arial"/>
      <family val="0"/>
    </font>
    <font>
      <sz val="9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2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15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Raggio incidente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'F21'!$D$19:$D$20</c:f>
              <c:numCache/>
            </c:numRef>
          </c:xVal>
          <c:yVal>
            <c:numRef>
              <c:f>'F21'!$E$19:$E$20</c:f>
              <c:numCache/>
            </c:numRef>
          </c:yVal>
          <c:smooth val="0"/>
        </c:ser>
        <c:ser>
          <c:idx val="1"/>
          <c:order val="1"/>
          <c:tx>
            <c:v>Schermo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'F21'!$D$13:$D$14</c:f>
              <c:numCache/>
            </c:numRef>
          </c:xVal>
          <c:yVal>
            <c:numRef>
              <c:f>'F21'!$E$13:$E$14</c:f>
              <c:numCache/>
            </c:numRef>
          </c:yVal>
          <c:smooth val="0"/>
        </c:ser>
        <c:ser>
          <c:idx val="2"/>
          <c:order val="2"/>
          <c:tx>
            <c:v>Perpendicolare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'F21'!$D$8:$D$9</c:f>
              <c:numCache/>
            </c:numRef>
          </c:xVal>
          <c:yVal>
            <c:numRef>
              <c:f>'F21'!$E$8:$E$9</c:f>
              <c:numCache/>
            </c:numRef>
          </c:yVal>
          <c:smooth val="0"/>
        </c:ser>
        <c:ser>
          <c:idx val="3"/>
          <c:order val="3"/>
          <c:tx>
            <c:v>Raqgio riflesso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'F21'!$D$30:$D$31</c:f>
              <c:numCache/>
            </c:numRef>
          </c:xVal>
          <c:yVal>
            <c:numRef>
              <c:f>'F21'!$E$30:$E$31</c:f>
              <c:numCache/>
            </c:numRef>
          </c:yVal>
          <c:smooth val="0"/>
        </c:ser>
        <c:axId val="33521195"/>
        <c:axId val="33122352"/>
      </c:scatterChart>
      <c:valAx>
        <c:axId val="33521195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22352"/>
        <c:crosses val="autoZero"/>
        <c:crossBetween val="midCat"/>
        <c:dispUnits/>
        <c:majorUnit val="1"/>
        <c:minorUnit val="0.08"/>
      </c:valAx>
      <c:valAx>
        <c:axId val="33122352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119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'F34'!$C$6:$C$7</c:f>
              <c:numCache/>
            </c:numRef>
          </c:xVal>
          <c:yVal>
            <c:numRef>
              <c:f>'F34'!$D$6:$D$7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'F34'!$C$19:$C$20</c:f>
              <c:numCache/>
            </c:numRef>
          </c:xVal>
          <c:yVal>
            <c:numRef>
              <c:f>'F34'!$D$19:$D$20</c:f>
              <c:numCache/>
            </c:numRef>
          </c:yVal>
          <c:smooth val="0"/>
        </c:ser>
        <c:ser>
          <c:idx val="2"/>
          <c:order val="2"/>
          <c:tx>
            <c:strRef>
              <c:f>'F34'!$C$24</c:f>
              <c:strCache>
                <c:ptCount val="1"/>
                <c:pt idx="0">
                  <c:v>Perpendicolare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'F34'!$C$25:$C$26</c:f>
              <c:numCache/>
            </c:numRef>
          </c:xVal>
          <c:yVal>
            <c:numRef>
              <c:f>'F34'!$D$25:$D$26</c:f>
              <c:numCache/>
            </c:numRef>
          </c:yVal>
          <c:smooth val="0"/>
        </c:ser>
        <c:ser>
          <c:idx val="3"/>
          <c:order val="3"/>
          <c:tx>
            <c:v>riflesso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'F34'!$C$7:$C$8</c:f>
              <c:numCache/>
            </c:numRef>
          </c:xVal>
          <c:yVal>
            <c:numRef>
              <c:f>'F34'!$D$7:$D$8</c:f>
              <c:numCache/>
            </c:numRef>
          </c:yVal>
          <c:smooth val="0"/>
        </c:ser>
        <c:axId val="27937393"/>
        <c:axId val="27641790"/>
      </c:scatterChart>
      <c:valAx>
        <c:axId val="27937393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41790"/>
        <c:crosses val="autoZero"/>
        <c:crossBetween val="midCat"/>
        <c:dispUnits/>
        <c:majorUnit val="1"/>
        <c:minorUnit val="0.08"/>
      </c:valAx>
      <c:valAx>
        <c:axId val="27641790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373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'F35'!$C$6:$C$7</c:f>
              <c:numCache/>
            </c:numRef>
          </c:xVal>
          <c:yVal>
            <c:numRef>
              <c:f>'F35'!$D$6:$D$7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'F35'!$C$19:$C$20</c:f>
              <c:numCache/>
            </c:numRef>
          </c:xVal>
          <c:yVal>
            <c:numRef>
              <c:f>'F35'!$D$19:$D$20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'F35'!$C$7:$C$8</c:f>
              <c:numCache/>
            </c:numRef>
          </c:xVal>
          <c:yVal>
            <c:numRef>
              <c:f>'F35'!$D$7:$D$8</c:f>
              <c:numCache/>
            </c:numRef>
          </c:yVal>
          <c:smooth val="0"/>
        </c:ser>
        <c:axId val="23798951"/>
        <c:axId val="40950908"/>
      </c:scatterChart>
      <c:valAx>
        <c:axId val="23798951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50908"/>
        <c:crosses val="autoZero"/>
        <c:crossBetween val="midCat"/>
        <c:dispUnits/>
        <c:majorUnit val="1"/>
        <c:minorUnit val="0.08"/>
      </c:valAx>
      <c:valAx>
        <c:axId val="40950908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989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'F40'!$D$6:$D$7</c:f>
              <c:numCache/>
            </c:numRef>
          </c:xVal>
          <c:yVal>
            <c:numRef>
              <c:f>'F40'!$E$6:$E$7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'F40'!$C$15:$C$16</c:f>
              <c:numCache/>
            </c:numRef>
          </c:xVal>
          <c:yVal>
            <c:numRef>
              <c:f>'F40'!$D$15:$D$16</c:f>
              <c:numCache/>
            </c:numRef>
          </c:yVal>
          <c:smooth val="0"/>
        </c:ser>
        <c:ser>
          <c:idx val="2"/>
          <c:order val="2"/>
          <c:tx>
            <c:v>Punto incidenza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'F40'!$C$23</c:f>
              <c:numCache/>
            </c:numRef>
          </c:xVal>
          <c:yVal>
            <c:numRef>
              <c:f>'F40'!$D$23</c:f>
              <c:numCache/>
            </c:numRef>
          </c:yVal>
          <c:smooth val="0"/>
        </c:ser>
        <c:ser>
          <c:idx val="3"/>
          <c:order val="3"/>
          <c:tx>
            <c:v>Perpendicolare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'F40'!$C$23:$C$24</c:f>
              <c:numCache/>
            </c:numRef>
          </c:xVal>
          <c:yVal>
            <c:numRef>
              <c:f>'F40'!$D$23:$D$24</c:f>
              <c:numCache/>
            </c:numRef>
          </c:yVal>
          <c:smooth val="0"/>
        </c:ser>
        <c:ser>
          <c:idx val="4"/>
          <c:order val="4"/>
          <c:tx>
            <c:v>Raggio riflesso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'F40'!$C$28:$C$29</c:f>
              <c:numCache/>
            </c:numRef>
          </c:xVal>
          <c:yVal>
            <c:numRef>
              <c:f>'F40'!$D$28:$D$29</c:f>
              <c:numCache/>
            </c:numRef>
          </c:yVal>
          <c:smooth val="0"/>
        </c:ser>
        <c:axId val="62599757"/>
        <c:axId val="8490474"/>
      </c:scatterChart>
      <c:valAx>
        <c:axId val="62599757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90474"/>
        <c:crosses val="autoZero"/>
        <c:crossBetween val="midCat"/>
        <c:dispUnits/>
        <c:majorUnit val="1"/>
        <c:minorUnit val="0.08"/>
      </c:valAx>
      <c:valAx>
        <c:axId val="8490474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975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5</xdr:col>
      <xdr:colOff>466725</xdr:colOff>
      <xdr:row>9</xdr:row>
      <xdr:rowOff>114300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38100" y="1181100"/>
          <a:ext cx="3476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Prerequisiti: vedere il modello: Raggio incidente nell'origine, espresso in coordinate angolari.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0</xdr:col>
      <xdr:colOff>438150</xdr:colOff>
      <xdr:row>20</xdr:row>
      <xdr:rowOff>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7527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15</xdr:col>
      <xdr:colOff>28575</xdr:colOff>
      <xdr:row>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19050"/>
          <a:ext cx="6734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Legge della riflessione. Raggio incidente nell'origine.
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Parametro1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angolo della perpendicolare = angolo rispetto al riferimento cartesiano polare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Parametro2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angolo del raggio incidente  = angolo rispetto al riferimento cartesiano polare.</a:t>
          </a:r>
        </a:p>
      </xdr:txBody>
    </xdr:sp>
    <xdr:clientData/>
  </xdr:twoCellAnchor>
  <xdr:twoCellAnchor>
    <xdr:from>
      <xdr:col>5</xdr:col>
      <xdr:colOff>161925</xdr:colOff>
      <xdr:row>28</xdr:row>
      <xdr:rowOff>95250</xdr:rowOff>
    </xdr:from>
    <xdr:to>
      <xdr:col>16</xdr:col>
      <xdr:colOff>85725</xdr:colOff>
      <xdr:row>31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00300" y="4629150"/>
          <a:ext cx="48482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ci sono conti da fare, a parte le conversioni. Per godimento calcolare "angolo di incidenza".</a:t>
          </a:r>
        </a:p>
      </xdr:txBody>
    </xdr:sp>
    <xdr:clientData/>
  </xdr:twoCellAnchor>
  <xdr:twoCellAnchor>
    <xdr:from>
      <xdr:col>5</xdr:col>
      <xdr:colOff>161925</xdr:colOff>
      <xdr:row>31</xdr:row>
      <xdr:rowOff>123825</xdr:rowOff>
    </xdr:from>
    <xdr:to>
      <xdr:col>14</xdr:col>
      <xdr:colOff>180975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0300" y="5143500"/>
          <a:ext cx="4048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L'angolo di incidenza e' associabile ovviamente al raggio incidente, ma e' figlio anche della normale alla superficie, e quindi associabile anche ad essa. L'ho disposto leggermente staccato da entrambi, piu' vicino al raggio incidente.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17</xdr:row>
      <xdr:rowOff>152400</xdr:rowOff>
    </xdr:from>
    <xdr:to>
      <xdr:col>1</xdr:col>
      <xdr:colOff>438150</xdr:colOff>
      <xdr:row>20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9051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438150</xdr:colOff>
      <xdr:row>15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9431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438150</xdr:colOff>
      <xdr:row>8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191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17</xdr:row>
      <xdr:rowOff>152400</xdr:rowOff>
    </xdr:from>
    <xdr:to>
      <xdr:col>1</xdr:col>
      <xdr:colOff>438150</xdr:colOff>
      <xdr:row>20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9051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438150</xdr:colOff>
      <xdr:row>15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9431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438150</xdr:colOff>
      <xdr:row>8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191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13</xdr:row>
      <xdr:rowOff>152400</xdr:rowOff>
    </xdr:from>
    <xdr:to>
      <xdr:col>1</xdr:col>
      <xdr:colOff>438150</xdr:colOff>
      <xdr:row>16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2574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0</xdr:col>
      <xdr:colOff>438150</xdr:colOff>
      <xdr:row>8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096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438150</xdr:colOff>
      <xdr:row>10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430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31</xdr:row>
      <xdr:rowOff>9525</xdr:rowOff>
    </xdr:from>
    <xdr:to>
      <xdr:col>14</xdr:col>
      <xdr:colOff>390525</xdr:colOff>
      <xdr:row>34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71900" y="5029200"/>
          <a:ext cx="2886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modello ha uno schermo a inclinazione variabile: punto sorgente, e centro di rotazione schermo, sono su asse x.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428625</xdr:colOff>
      <xdr:row>18</xdr:row>
      <xdr:rowOff>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7</xdr:col>
      <xdr:colOff>352425</xdr:colOff>
      <xdr:row>2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25" y="9525"/>
          <a:ext cx="3476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 calcolare il punto di incidenza tra raggio e schermo.
Immettere la formula delle sue coordinate nella zona C26:D26</a:t>
          </a:r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6</xdr:col>
      <xdr:colOff>438150</xdr:colOff>
      <xdr:row>35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19275" y="5029200"/>
          <a:ext cx="1304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formula e' equivalente a quella in D27, pero' e' definita in 1 punto in meno.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fis\mo\pos_rfr\pos_rfr_polar\polar_cart_x_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x"/>
      <sheetName val="F0"/>
      <sheetName val="F0b"/>
      <sheetName val="F1"/>
      <sheetName val="F2"/>
      <sheetName val="F2s"/>
      <sheetName val="F2sb"/>
      <sheetName val="x_y"/>
      <sheetName val="F11"/>
      <sheetName val="F11p"/>
      <sheetName val="F11s"/>
      <sheetName val="F21"/>
      <sheetName val="F22"/>
      <sheetName val="F50"/>
      <sheetName val="F51"/>
    </sheetNames>
    <sheetDataSet>
      <sheetData sheetId="13">
        <row r="18">
          <cell r="A18">
            <v>1</v>
          </cell>
        </row>
        <row r="19">
          <cell r="A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_incidenza_p_incidenza_fisso_par_ang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G9:G9"/>
  <sheetViews>
    <sheetView tabSelected="1" workbookViewId="0" topLeftCell="A1">
      <selection activeCell="G9" sqref="G9"/>
    </sheetView>
  </sheetViews>
  <sheetFormatPr defaultColWidth="9.140625" defaultRowHeight="12.75"/>
  <sheetData>
    <row r="9" ht="12.75">
      <c r="G9" s="14" t="s">
        <v>20</v>
      </c>
    </row>
  </sheetData>
  <hyperlinks>
    <hyperlink ref="G9" r:id="rId1" display="r_incidenza_p_incidenza_fisso_par_ang.xls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3"/>
  <dimension ref="A3:F31"/>
  <sheetViews>
    <sheetView workbookViewId="0" topLeftCell="A1">
      <selection activeCell="G38" sqref="G38"/>
    </sheetView>
  </sheetViews>
  <sheetFormatPr defaultColWidth="9.140625" defaultRowHeight="12.75"/>
  <cols>
    <col min="1" max="16384" width="6.7109375" style="0" customWidth="1"/>
  </cols>
  <sheetData>
    <row r="3" ht="12.75">
      <c r="A3" s="2"/>
    </row>
    <row r="5" ht="12.75">
      <c r="A5" s="13" t="s">
        <v>10</v>
      </c>
    </row>
    <row r="6" spans="2:4" ht="12.75">
      <c r="B6" s="15" t="s">
        <v>11</v>
      </c>
      <c r="D6" t="s">
        <v>12</v>
      </c>
    </row>
    <row r="7" spans="1:5" ht="12.75">
      <c r="A7" s="3"/>
      <c r="B7" t="s">
        <v>4</v>
      </c>
      <c r="C7" s="3" t="s">
        <v>13</v>
      </c>
      <c r="D7" s="3" t="s">
        <v>0</v>
      </c>
      <c r="E7" s="3" t="s">
        <v>1</v>
      </c>
    </row>
    <row r="8" spans="2:5" ht="12.75">
      <c r="B8" s="4">
        <v>110</v>
      </c>
      <c r="C8" s="1">
        <v>9</v>
      </c>
      <c r="D8" s="9">
        <f>C8*COS(B9)</f>
        <v>-3.0781812899310186</v>
      </c>
      <c r="E8" s="8">
        <f>C8*SIN(B9)</f>
        <v>8.457233587073176</v>
      </c>
    </row>
    <row r="9" spans="2:5" ht="12.75">
      <c r="B9" s="9">
        <f>RADIANS(spin2_value)</f>
        <v>1.9198621771937625</v>
      </c>
      <c r="D9" s="11">
        <v>0</v>
      </c>
      <c r="E9" s="11">
        <v>0</v>
      </c>
    </row>
    <row r="10" ht="12.75">
      <c r="A10" s="1">
        <v>1</v>
      </c>
    </row>
    <row r="11" ht="12.75">
      <c r="D11" t="s">
        <v>3</v>
      </c>
    </row>
    <row r="12" spans="1:5" ht="12.75">
      <c r="A12" s="6"/>
      <c r="D12" s="3" t="s">
        <v>0</v>
      </c>
      <c r="E12" s="3" t="s">
        <v>1</v>
      </c>
    </row>
    <row r="13" spans="1:6" ht="12.75">
      <c r="A13" s="6"/>
      <c r="D13" s="9">
        <f>-E8</f>
        <v>-8.457233587073176</v>
      </c>
      <c r="E13" s="9">
        <f>D8</f>
        <v>-3.0781812899310186</v>
      </c>
      <c r="F13" s="2"/>
    </row>
    <row r="14" spans="1:5" ht="12.75">
      <c r="A14" s="6"/>
      <c r="D14" s="12">
        <f>-D13</f>
        <v>8.457233587073176</v>
      </c>
      <c r="E14" s="9">
        <f>-E13</f>
        <v>3.0781812899310186</v>
      </c>
    </row>
    <row r="16" ht="12.75">
      <c r="A16" s="13" t="s">
        <v>8</v>
      </c>
    </row>
    <row r="17" spans="2:4" ht="12.75">
      <c r="B17" s="15" t="s">
        <v>11</v>
      </c>
      <c r="D17" t="s">
        <v>12</v>
      </c>
    </row>
    <row r="18" spans="2:5" ht="12.75">
      <c r="B18" s="3" t="s">
        <v>14</v>
      </c>
      <c r="C18" s="3" t="s">
        <v>13</v>
      </c>
      <c r="D18" s="3" t="s">
        <v>0</v>
      </c>
      <c r="E18" s="3" t="s">
        <v>1</v>
      </c>
    </row>
    <row r="19" spans="2:5" ht="12.75">
      <c r="B19" s="7">
        <v>140</v>
      </c>
      <c r="C19" s="10">
        <v>6</v>
      </c>
      <c r="D19" s="9">
        <f>C19*COS(B20)</f>
        <v>-4.596266658713867</v>
      </c>
      <c r="E19" s="9">
        <f>C19*SIN(B20)</f>
        <v>3.856725658119237</v>
      </c>
    </row>
    <row r="20" spans="2:5" ht="12.75">
      <c r="B20" s="9">
        <f>RADIANS(spin3_value)</f>
        <v>2.443460952792061</v>
      </c>
      <c r="D20" s="11">
        <v>0</v>
      </c>
      <c r="E20" s="11">
        <v>0</v>
      </c>
    </row>
    <row r="21" ht="12.75">
      <c r="A21" s="1">
        <v>1</v>
      </c>
    </row>
    <row r="23" spans="2:4" ht="12.75">
      <c r="B23" s="15" t="s">
        <v>15</v>
      </c>
      <c r="D23" t="s">
        <v>16</v>
      </c>
    </row>
    <row r="24" spans="2:4" ht="12.75">
      <c r="B24" s="9">
        <f>B19-spin2_value</f>
        <v>30</v>
      </c>
      <c r="D24" s="9">
        <f>-B24</f>
        <v>-30</v>
      </c>
    </row>
    <row r="25" ht="12.75">
      <c r="B25" s="2"/>
    </row>
    <row r="27" ht="12.75">
      <c r="A27" t="s">
        <v>9</v>
      </c>
    </row>
    <row r="28" spans="2:4" ht="12.75">
      <c r="B28" s="15" t="s">
        <v>11</v>
      </c>
      <c r="D28" t="s">
        <v>12</v>
      </c>
    </row>
    <row r="29" spans="2:5" ht="12.75">
      <c r="B29" s="3" t="s">
        <v>14</v>
      </c>
      <c r="C29" s="3" t="s">
        <v>13</v>
      </c>
      <c r="D29" s="3" t="s">
        <v>0</v>
      </c>
      <c r="E29" s="3" t="s">
        <v>1</v>
      </c>
    </row>
    <row r="30" spans="2:5" ht="12.75">
      <c r="B30" s="9">
        <f>B8+D24</f>
        <v>80</v>
      </c>
      <c r="C30" s="1">
        <v>6</v>
      </c>
      <c r="D30" s="9">
        <f>C30*COS(B31)</f>
        <v>1.0418890660015825</v>
      </c>
      <c r="E30" s="9">
        <f>C30*SIN(B31)</f>
        <v>5.908846518073248</v>
      </c>
    </row>
    <row r="31" spans="2:5" ht="12.75">
      <c r="B31" s="9">
        <f>RADIANS(B30)</f>
        <v>1.3962634015954636</v>
      </c>
      <c r="D31" s="11">
        <v>0</v>
      </c>
      <c r="E31" s="11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8"/>
  <dimension ref="A3:F26"/>
  <sheetViews>
    <sheetView workbookViewId="0" topLeftCell="A1">
      <selection activeCell="F39" sqref="F39"/>
    </sheetView>
  </sheetViews>
  <sheetFormatPr defaultColWidth="9.140625" defaultRowHeight="12.75"/>
  <cols>
    <col min="1" max="16384" width="6.7109375" style="0" customWidth="1"/>
  </cols>
  <sheetData>
    <row r="3" ht="12.75">
      <c r="A3" s="2"/>
    </row>
    <row r="4" ht="12.75">
      <c r="C4" s="6" t="s">
        <v>2</v>
      </c>
    </row>
    <row r="5" spans="1:4" ht="12.75">
      <c r="A5" s="6"/>
      <c r="B5" s="6"/>
      <c r="C5" s="3" t="s">
        <v>0</v>
      </c>
      <c r="D5" s="3" t="s">
        <v>1</v>
      </c>
    </row>
    <row r="6" spans="1:4" ht="12.75">
      <c r="A6" s="6"/>
      <c r="B6" s="6"/>
      <c r="C6" s="4">
        <v>-5</v>
      </c>
      <c r="D6" s="10">
        <v>-6</v>
      </c>
    </row>
    <row r="7" spans="1:4" ht="12.75">
      <c r="A7" s="6"/>
      <c r="B7" s="6"/>
      <c r="C7" s="9">
        <f>spin_value</f>
        <v>4</v>
      </c>
      <c r="D7" s="8">
        <f>D6+(spin_value-spin3_value)*TAN(C15)</f>
        <v>-2.724267891604179</v>
      </c>
    </row>
    <row r="8" spans="1:5" ht="12.75">
      <c r="A8" s="6"/>
      <c r="B8" s="6"/>
      <c r="C8" s="9">
        <f>spin3_value</f>
        <v>-5</v>
      </c>
      <c r="D8" s="8">
        <f>D7+(D7-D6)</f>
        <v>0.5514642167916417</v>
      </c>
      <c r="E8" s="2"/>
    </row>
    <row r="9" spans="1:4" ht="12.75">
      <c r="A9" s="6"/>
      <c r="B9" s="1">
        <v>0.2</v>
      </c>
      <c r="D9" s="6"/>
    </row>
    <row r="11" ht="12.75">
      <c r="C11" t="s">
        <v>4</v>
      </c>
    </row>
    <row r="12" spans="1:6" ht="12.75">
      <c r="A12" s="3"/>
      <c r="B12" s="1">
        <v>0.5</v>
      </c>
      <c r="C12" s="3" t="s">
        <v>7</v>
      </c>
      <c r="F12" s="2"/>
    </row>
    <row r="13" spans="2:5" ht="12.75">
      <c r="B13" s="3"/>
      <c r="C13" s="4">
        <v>20</v>
      </c>
      <c r="E13" s="6"/>
    </row>
    <row r="14" spans="3:4" ht="12.75">
      <c r="C14" s="5" t="s">
        <v>6</v>
      </c>
      <c r="D14" s="6"/>
    </row>
    <row r="15" spans="3:4" ht="12.75">
      <c r="C15" s="9">
        <f>RADIANS(spin2_value)</f>
        <v>0.3490658503988659</v>
      </c>
      <c r="D15" s="6"/>
    </row>
    <row r="17" ht="12.75">
      <c r="C17" t="s">
        <v>3</v>
      </c>
    </row>
    <row r="18" spans="3:4" ht="12.75">
      <c r="C18" s="3" t="s">
        <v>0</v>
      </c>
      <c r="D18" s="3" t="s">
        <v>1</v>
      </c>
    </row>
    <row r="19" spans="3:4" ht="12.75">
      <c r="C19" s="7">
        <v>4</v>
      </c>
      <c r="D19" s="11">
        <v>-9</v>
      </c>
    </row>
    <row r="20" spans="1:4" ht="12.75">
      <c r="A20" s="6"/>
      <c r="C20" s="8">
        <f>spin_value</f>
        <v>4</v>
      </c>
      <c r="D20" s="11">
        <v>10</v>
      </c>
    </row>
    <row r="21" spans="1:4" ht="12.75">
      <c r="A21" s="2"/>
      <c r="C21" s="6"/>
      <c r="D21" s="6"/>
    </row>
    <row r="22" spans="1:2" ht="12.75">
      <c r="A22" s="2"/>
      <c r="B22" s="1">
        <v>0.1</v>
      </c>
    </row>
    <row r="23" spans="1:4" ht="12.75">
      <c r="A23" s="2"/>
      <c r="D23" s="6"/>
    </row>
    <row r="24" spans="1:3" ht="12.75">
      <c r="A24" s="2"/>
      <c r="B24" s="6"/>
      <c r="C24" t="s">
        <v>5</v>
      </c>
    </row>
    <row r="25" spans="2:4" ht="12.75">
      <c r="B25" s="2"/>
      <c r="C25" s="11">
        <v>-10</v>
      </c>
      <c r="D25" s="8">
        <f>D7</f>
        <v>-2.724267891604179</v>
      </c>
    </row>
    <row r="26" spans="2:4" ht="12.75">
      <c r="B26" s="2"/>
      <c r="C26" s="11">
        <v>10</v>
      </c>
      <c r="D26" s="9">
        <f>D25</f>
        <v>-2.724267891604179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/>
  <dimension ref="A3:F26"/>
  <sheetViews>
    <sheetView workbookViewId="0" topLeftCell="A1">
      <selection activeCell="D6" sqref="D6"/>
    </sheetView>
  </sheetViews>
  <sheetFormatPr defaultColWidth="9.140625" defaultRowHeight="12.75"/>
  <cols>
    <col min="1" max="16384" width="6.7109375" style="0" customWidth="1"/>
  </cols>
  <sheetData>
    <row r="3" ht="12.75">
      <c r="A3" s="2"/>
    </row>
    <row r="4" ht="12.75">
      <c r="C4" s="6" t="s">
        <v>2</v>
      </c>
    </row>
    <row r="5" spans="1:4" ht="12.75">
      <c r="A5" s="6"/>
      <c r="B5" s="6"/>
      <c r="C5" s="3" t="s">
        <v>0</v>
      </c>
      <c r="D5" s="3" t="s">
        <v>1</v>
      </c>
    </row>
    <row r="6" spans="1:4" ht="12.75">
      <c r="A6" s="6"/>
      <c r="B6" s="6"/>
      <c r="C6" s="4">
        <v>-5.6</v>
      </c>
      <c r="D6" s="10">
        <v>4</v>
      </c>
    </row>
    <row r="7" spans="1:4" ht="12.75">
      <c r="A7" s="6"/>
      <c r="B7" s="6"/>
      <c r="C7" s="9">
        <f>C6+(-spin_value+D6)*TAN(spin2_value)</f>
        <v>-2.1685626194986334</v>
      </c>
      <c r="D7" s="8">
        <f>spin_value</f>
        <v>0.6</v>
      </c>
    </row>
    <row r="8" spans="1:5" ht="12.75">
      <c r="A8" s="6"/>
      <c r="B8" s="6"/>
      <c r="C8" s="9">
        <f>C7+(C7-spin3_value)</f>
        <v>1.2628747610027329</v>
      </c>
      <c r="D8" s="8">
        <f>D6</f>
        <v>4</v>
      </c>
      <c r="E8" s="2"/>
    </row>
    <row r="9" spans="1:4" ht="12.75">
      <c r="A9" s="6"/>
      <c r="B9" s="1">
        <v>0.2</v>
      </c>
      <c r="D9" s="6"/>
    </row>
    <row r="11" ht="12.75">
      <c r="C11" t="s">
        <v>4</v>
      </c>
    </row>
    <row r="12" spans="1:6" ht="12.75">
      <c r="A12" s="3"/>
      <c r="B12" s="1">
        <v>0.01</v>
      </c>
      <c r="C12" t="s">
        <v>6</v>
      </c>
      <c r="D12" s="5"/>
      <c r="F12" s="2"/>
    </row>
    <row r="13" spans="2:5" ht="12.75">
      <c r="B13" s="3"/>
      <c r="C13" s="4">
        <v>0.79</v>
      </c>
      <c r="D13" s="2"/>
      <c r="E13" s="6"/>
    </row>
    <row r="14" spans="3:4" ht="12.75">
      <c r="C14" s="2"/>
      <c r="D14" s="6"/>
    </row>
    <row r="15" ht="12.75">
      <c r="D15" s="6"/>
    </row>
    <row r="17" ht="12.75">
      <c r="C17" t="s">
        <v>3</v>
      </c>
    </row>
    <row r="18" spans="3:4" ht="12.75">
      <c r="C18" s="3" t="s">
        <v>0</v>
      </c>
      <c r="D18" s="3" t="s">
        <v>1</v>
      </c>
    </row>
    <row r="19" spans="3:4" ht="12.75">
      <c r="C19" s="11">
        <v>-10</v>
      </c>
      <c r="D19" s="7">
        <v>0.6</v>
      </c>
    </row>
    <row r="20" spans="1:4" ht="12.75">
      <c r="A20" s="6"/>
      <c r="C20" s="11">
        <v>10</v>
      </c>
      <c r="D20" s="8">
        <f>spin_value</f>
        <v>0.6</v>
      </c>
    </row>
    <row r="21" spans="1:4" ht="12.75">
      <c r="A21" s="2"/>
      <c r="C21" s="6"/>
      <c r="D21" s="6"/>
    </row>
    <row r="22" spans="1:2" ht="12.75">
      <c r="A22" s="2"/>
      <c r="B22" s="1">
        <v>0.1</v>
      </c>
    </row>
    <row r="23" ht="12.75">
      <c r="A23" s="2"/>
    </row>
    <row r="24" spans="1:2" ht="12.75">
      <c r="A24" s="2"/>
      <c r="B24" s="6"/>
    </row>
    <row r="25" spans="2:4" ht="12.75">
      <c r="B25" s="2"/>
      <c r="C25" s="2"/>
      <c r="D25" s="2"/>
    </row>
    <row r="26" ht="12.75">
      <c r="B26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0"/>
  <dimension ref="A4:F32"/>
  <sheetViews>
    <sheetView workbookViewId="0" topLeftCell="A1">
      <selection activeCell="B37" sqref="B37"/>
    </sheetView>
  </sheetViews>
  <sheetFormatPr defaultColWidth="9.140625" defaultRowHeight="12.75"/>
  <cols>
    <col min="1" max="16384" width="6.7109375" style="0" customWidth="1"/>
  </cols>
  <sheetData>
    <row r="4" ht="12.75">
      <c r="A4" s="13" t="s">
        <v>18</v>
      </c>
    </row>
    <row r="5" spans="1:5" ht="12.75">
      <c r="A5" s="1">
        <v>1</v>
      </c>
      <c r="B5" s="3" t="s">
        <v>7</v>
      </c>
      <c r="C5" s="3" t="s">
        <v>13</v>
      </c>
      <c r="D5" s="3" t="s">
        <v>0</v>
      </c>
      <c r="E5" s="3" t="s">
        <v>1</v>
      </c>
    </row>
    <row r="6" spans="1:5" ht="12.75">
      <c r="A6" s="3"/>
      <c r="B6" s="4">
        <v>18</v>
      </c>
      <c r="C6" s="1">
        <v>20</v>
      </c>
      <c r="D6" s="4">
        <v>-7</v>
      </c>
      <c r="E6" s="10">
        <v>0</v>
      </c>
    </row>
    <row r="7" spans="2:5" ht="12.75">
      <c r="B7" s="5" t="s">
        <v>6</v>
      </c>
      <c r="D7" s="9">
        <f>spin3_value+C6*COS(B8)</f>
        <v>12.02113032590307</v>
      </c>
      <c r="E7" s="8">
        <f>E6+C6*SIN(B8)</f>
        <v>6.180339887498948</v>
      </c>
    </row>
    <row r="8" spans="2:4" ht="12.75">
      <c r="B8" s="9">
        <f>RADIANS(spin2_value)</f>
        <v>0.3141592653589793</v>
      </c>
      <c r="D8" s="6"/>
    </row>
    <row r="9" spans="1:4" ht="12.75">
      <c r="A9" s="6"/>
      <c r="D9" s="6"/>
    </row>
    <row r="10" ht="12.75">
      <c r="D10" s="6"/>
    </row>
    <row r="11" ht="12.75">
      <c r="D11" s="1">
        <v>0.2</v>
      </c>
    </row>
    <row r="12" spans="2:6" ht="12.75">
      <c r="B12" t="s">
        <v>3</v>
      </c>
      <c r="F12" s="2"/>
    </row>
    <row r="13" spans="1:5" ht="12.75">
      <c r="A13" s="3" t="s">
        <v>21</v>
      </c>
      <c r="B13" t="s">
        <v>17</v>
      </c>
      <c r="E13" s="6"/>
    </row>
    <row r="14" spans="1:4" ht="12.75">
      <c r="A14" s="4">
        <v>54</v>
      </c>
      <c r="B14" s="7">
        <v>2</v>
      </c>
      <c r="C14" s="3" t="s">
        <v>0</v>
      </c>
      <c r="D14" s="3" t="s">
        <v>1</v>
      </c>
    </row>
    <row r="15" spans="1:4" ht="12.75">
      <c r="A15" s="9">
        <f>RADIANS(spin4_value)</f>
        <v>0.9424777960769379</v>
      </c>
      <c r="C15" s="8">
        <f>spin_value+C6*COS(A15)</f>
        <v>13.755705045849464</v>
      </c>
      <c r="D15" s="8">
        <f>C6*SIN(A15)</f>
        <v>16.18033988749895</v>
      </c>
    </row>
    <row r="16" spans="1:4" ht="12.75">
      <c r="A16" s="6"/>
      <c r="C16" s="8">
        <f>spin_value-C6*COS(A15)</f>
        <v>-9.755705045849464</v>
      </c>
      <c r="D16" s="9">
        <f>-D15</f>
        <v>-16.18033988749895</v>
      </c>
    </row>
    <row r="17" ht="12.75">
      <c r="A17" s="2"/>
    </row>
    <row r="18" spans="1:2" ht="12.75">
      <c r="A18" s="2"/>
      <c r="B18" s="1">
        <v>0.1</v>
      </c>
    </row>
    <row r="19" ht="12.75">
      <c r="A19" s="1">
        <v>1</v>
      </c>
    </row>
    <row r="21" spans="1:3" ht="12.75">
      <c r="A21" t="s">
        <v>5</v>
      </c>
      <c r="C21" t="s">
        <v>19</v>
      </c>
    </row>
    <row r="22" spans="1:4" ht="12.75">
      <c r="A22" s="3" t="s">
        <v>21</v>
      </c>
      <c r="C22" s="3" t="s">
        <v>0</v>
      </c>
      <c r="D22" s="3" t="s">
        <v>1</v>
      </c>
    </row>
    <row r="23" spans="1:4" ht="12.75">
      <c r="A23" s="9">
        <f>A14+90</f>
        <v>144</v>
      </c>
      <c r="C23" s="9">
        <f>spin_value+D23/TAN(A15)</f>
        <v>4.781152949374527</v>
      </c>
      <c r="D23" s="9">
        <f>(B14-D6)*(TAN(B8)*TAN(A15))/(-TAN(B8)+TAN(A15))</f>
        <v>3.8279286375841797</v>
      </c>
    </row>
    <row r="24" spans="1:4" ht="12.75">
      <c r="A24" s="9">
        <f>RADIANS(A23)</f>
        <v>2.5132741228718345</v>
      </c>
      <c r="C24" s="9">
        <f>C23+C6*COS(A24)</f>
        <v>-11.39918693812442</v>
      </c>
      <c r="D24" s="9">
        <f>D23+C6*SIN(A24)</f>
        <v>15.583633683433645</v>
      </c>
    </row>
    <row r="26" ht="12.75">
      <c r="A26" t="s">
        <v>9</v>
      </c>
    </row>
    <row r="27" spans="1:4" ht="12.75">
      <c r="A27" s="3" t="s">
        <v>21</v>
      </c>
      <c r="C27" s="3" t="s">
        <v>0</v>
      </c>
      <c r="D27" s="3" t="s">
        <v>1</v>
      </c>
    </row>
    <row r="28" spans="1:4" ht="12.75">
      <c r="A28" s="9">
        <f>(A14-B6)+A14</f>
        <v>90</v>
      </c>
      <c r="C28" s="9">
        <f>C23</f>
        <v>4.781152949374527</v>
      </c>
      <c r="D28" s="9">
        <f>D23</f>
        <v>3.8279286375841797</v>
      </c>
    </row>
    <row r="29" spans="1:4" ht="12.75">
      <c r="A29" s="9">
        <f>RADIANS(A28)</f>
        <v>1.5707963267948966</v>
      </c>
      <c r="C29" s="9">
        <f>C28+C6*COS(A29)</f>
        <v>4.781152949374528</v>
      </c>
      <c r="D29" s="9">
        <f>D28+C6*SIN(A29)</f>
        <v>23.82792863758418</v>
      </c>
    </row>
    <row r="32" ht="12.75">
      <c r="D32" s="9">
        <f>(B14-D6)/(1/TAN(B8)-1/TAN(A15))</f>
        <v>3.827928637584179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Riflessione; grf cartesiano; parametri angolari.xls</dc:title>
  <dc:subject/>
  <dc:creator>Roberto Occa</dc:creator>
  <cp:keywords/>
  <dc:description/>
  <cp:lastModifiedBy>Occa</cp:lastModifiedBy>
  <dcterms:created xsi:type="dcterms:W3CDTF">2005-12-28T13:23:00Z</dcterms:created>
  <dcterms:modified xsi:type="dcterms:W3CDTF">2006-01-15T17:04:31Z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