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5"/>
  </bookViews>
  <sheets>
    <sheet name="ix" sheetId="1" r:id="rId1"/>
    <sheet name="1" sheetId="2" r:id="rId2"/>
    <sheet name="2" sheetId="3" r:id="rId3"/>
    <sheet name="3" sheetId="4" r:id="rId4"/>
    <sheet name="4" sheetId="5" r:id="rId5"/>
    <sheet name="5" sheetId="6" r:id="rId6"/>
    <sheet name="7" sheetId="7" r:id="rId7"/>
    <sheet name="11" sheetId="8" r:id="rId8"/>
    <sheet name="12" sheetId="9" r:id="rId9"/>
    <sheet name="13" sheetId="10" r:id="rId10"/>
    <sheet name="14" sheetId="11" r:id="rId11"/>
    <sheet name="20" sheetId="12" r:id="rId12"/>
    <sheet name="21" sheetId="13" r:id="rId13"/>
  </sheets>
  <definedNames>
    <definedName name="solver_adj" localSheetId="6" hidden="1">'7'!$L$7</definedName>
    <definedName name="solver_cvg" localSheetId="6" hidden="1">0.0001</definedName>
    <definedName name="solver_drv" localSheetId="6" hidden="1">1</definedName>
    <definedName name="solver_est" localSheetId="6" hidden="1">1</definedName>
    <definedName name="solver_itr" localSheetId="6" hidden="1">100</definedName>
    <definedName name="solver_lin" localSheetId="6" hidden="1">2</definedName>
    <definedName name="solver_neg" localSheetId="6" hidden="1">2</definedName>
    <definedName name="solver_num" localSheetId="6" hidden="1">0</definedName>
    <definedName name="solver_nwt" localSheetId="6" hidden="1">1</definedName>
    <definedName name="solver_opt" localSheetId="6" hidden="1">'7'!$U$6</definedName>
    <definedName name="solver_pre" localSheetId="6" hidden="1">0.000001</definedName>
    <definedName name="solver_scl" localSheetId="6" hidden="1">2</definedName>
    <definedName name="solver_sho" localSheetId="6" hidden="1">2</definedName>
    <definedName name="solver_tim" localSheetId="6" hidden="1">100</definedName>
    <definedName name="solver_tol" localSheetId="6" hidden="1">0.05</definedName>
    <definedName name="solver_typ" localSheetId="6" hidden="1">2</definedName>
    <definedName name="solver_val" localSheetId="6" hidden="1">0</definedName>
  </definedNames>
  <calcPr fullCalcOnLoad="1"/>
</workbook>
</file>

<file path=xl/sharedStrings.xml><?xml version="1.0" encoding="utf-8"?>
<sst xmlns="http://schemas.openxmlformats.org/spreadsheetml/2006/main" count="328" uniqueCount="48">
  <si>
    <t>x</t>
  </si>
  <si>
    <t>y</t>
  </si>
  <si>
    <t>punto limite</t>
  </si>
  <si>
    <t>ycalc</t>
  </si>
  <si>
    <t>scarto=y-yc</t>
  </si>
  <si>
    <t>somma scarti</t>
  </si>
  <si>
    <t>h sgancio</t>
  </si>
  <si>
    <t>h rimbalzo</t>
  </si>
  <si>
    <t>Aggiungiamo il punto limite 0;0</t>
  </si>
  <si>
    <t>Inserire tabella e fare grafico.</t>
  </si>
  <si>
    <t>Linea di tendenza</t>
  </si>
  <si>
    <t>Aggiustiamo la linea di tendenza facendola passare per l'origine.</t>
  </si>
  <si>
    <t>k</t>
  </si>
  <si>
    <t>Previsione tramite il k calcolato</t>
  </si>
  <si>
    <t>retta interpolatrice. Gergo Excel: linea di tendenza.</t>
  </si>
  <si>
    <t>aggiunta del punto limite (0;0)</t>
  </si>
  <si>
    <t>retta interpolatrice passante per l'origine</t>
  </si>
  <si>
    <t>Indice</t>
  </si>
  <si>
    <t>grafico</t>
  </si>
  <si>
    <t>c: interpolazione.</t>
  </si>
  <si>
    <t>min</t>
  </si>
  <si>
    <t>max</t>
  </si>
  <si>
    <t>media y/x</t>
  </si>
  <si>
    <t>kmodello</t>
  </si>
  <si>
    <t>N</t>
  </si>
  <si>
    <t>y/x</t>
  </si>
  <si>
    <t>y modello proporzionale</t>
  </si>
  <si>
    <t>coefficiente di correlazione</t>
  </si>
  <si>
    <t>pendenza</t>
  </si>
  <si>
    <t>x=hs altezza sgancio</t>
  </si>
  <si>
    <t>Note operative: fissare la scala y durante ricerca k.</t>
  </si>
  <si>
    <t>y=hr altezza rimbalzo</t>
  </si>
  <si>
    <t>calcolo della retta interpolatrice tramite scarti e risolutore</t>
  </si>
  <si>
    <t>calcolo della retta interpolatrice tramite fattori di aggiustamento</t>
  </si>
  <si>
    <t>hs</t>
  </si>
  <si>
    <t>hr</t>
  </si>
  <si>
    <t>Calcolo i fattori di aggiustamento</t>
  </si>
  <si>
    <t>calcolo i fattori di aggiustamento</t>
  </si>
  <si>
    <t>=</t>
  </si>
  <si>
    <t>*</t>
  </si>
  <si>
    <t>Ottengo il valore dei rimbalzi tramite il fattore di aggiustamento</t>
  </si>
  <si>
    <t>scarto relativo</t>
  </si>
  <si>
    <t>scarto quadratico=(y-yc)^2</t>
  </si>
  <si>
    <t>somma scarti quadratici</t>
  </si>
  <si>
    <t>Ottengo il valore dei rimbalzi tramite un fattore di aggiustamento costante</t>
  </si>
  <si>
    <t>Minimo e massimo dei fattori di aggiustamento e stime della y.</t>
  </si>
  <si>
    <t>Calcolo degli scarti del valore originale dal modello.</t>
  </si>
  <si>
    <t>Altri dati</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</si>
</sst>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Sì&quot;;&quot;Sì&quot;;&quot;No&quot;"/>
    <numFmt numFmtId="185" formatCode="&quot;Vero&quot;;&quot;Vero&quot;;&quot;Falso&quot;"/>
    <numFmt numFmtId="186" formatCode="&quot;Attivo&quot;;&quot;Attivo&quot;;&quot;Disattivo&quot;"/>
  </numFmts>
  <fonts count="10">
    <font>
      <sz val="10"/>
      <name val="Arial"/>
      <family val="0"/>
    </font>
    <font>
      <b/>
      <sz val="12"/>
      <name val="Arial"/>
      <family val="0"/>
    </font>
    <font>
      <b/>
      <sz val="10"/>
      <name val="Arial"/>
      <family val="0"/>
    </font>
    <font>
      <sz val="12"/>
      <name val="Arial"/>
      <family val="0"/>
    </font>
    <font>
      <sz val="10.75"/>
      <name val="Arial"/>
      <family val="0"/>
    </font>
    <font>
      <sz val="10.25"/>
      <name val="Arial"/>
      <family val="2"/>
    </font>
    <font>
      <sz val="8"/>
      <name val="Arial"/>
      <family val="2"/>
    </font>
    <font>
      <u val="single"/>
      <sz val="10"/>
      <color indexed="12"/>
      <name val="Arial"/>
      <family val="0"/>
    </font>
    <font>
      <u val="single"/>
      <sz val="10"/>
      <color indexed="36"/>
      <name val="Arial"/>
      <family val="0"/>
    </font>
    <font>
      <sz val="11"/>
      <name val="Arial"/>
      <family val="2"/>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50"/>
        <bgColor indexed="64"/>
      </patternFill>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
    <xf numFmtId="0" fontId="0" fillId="0" borderId="0" xfId="0" applyAlignment="1">
      <alignment/>
    </xf>
    <xf numFmtId="0" fontId="0" fillId="0" borderId="0" xfId="0" applyAlignment="1">
      <alignment horizontal="right"/>
    </xf>
    <xf numFmtId="0" fontId="0" fillId="2" borderId="0" xfId="0" applyFill="1" applyAlignment="1">
      <alignment/>
    </xf>
    <xf numFmtId="0" fontId="0" fillId="3" borderId="0" xfId="0" applyFill="1" applyAlignment="1">
      <alignment/>
    </xf>
    <xf numFmtId="0" fontId="0" fillId="0" borderId="0" xfId="0" applyAlignment="1">
      <alignment horizontal="center"/>
    </xf>
    <xf numFmtId="0" fontId="0" fillId="4" borderId="0" xfId="0" applyFill="1" applyAlignment="1">
      <alignment/>
    </xf>
    <xf numFmtId="0" fontId="0" fillId="0" borderId="0" xfId="0" applyAlignment="1">
      <alignment horizontal="left"/>
    </xf>
    <xf numFmtId="0" fontId="0" fillId="0" borderId="0" xfId="0" applyFill="1" applyAlignment="1">
      <alignment/>
    </xf>
    <xf numFmtId="0" fontId="0" fillId="0" borderId="0" xfId="0" applyFont="1" applyAlignment="1">
      <alignment horizontal="right"/>
    </xf>
    <xf numFmtId="0" fontId="0" fillId="0" borderId="0" xfId="0" applyFont="1" applyAlignment="1">
      <alignment/>
    </xf>
    <xf numFmtId="0" fontId="0" fillId="3" borderId="0" xfId="0" applyFont="1" applyFill="1" applyAlignment="1">
      <alignment/>
    </xf>
    <xf numFmtId="0" fontId="0" fillId="0" borderId="0" xfId="0" applyFont="1" applyFill="1" applyAlignment="1">
      <alignment horizontal="right"/>
    </xf>
    <xf numFmtId="0" fontId="0" fillId="0" borderId="0" xfId="0" applyFont="1" applyFill="1" applyAlignment="1">
      <alignment/>
    </xf>
    <xf numFmtId="0" fontId="0" fillId="0" borderId="0" xfId="0" applyFill="1" applyAlignment="1">
      <alignment horizontal="right"/>
    </xf>
    <xf numFmtId="49" fontId="0" fillId="0" borderId="0" xfId="0" applyNumberFormat="1" applyAlignment="1">
      <alignment/>
    </xf>
    <xf numFmtId="0" fontId="0" fillId="2" borderId="1" xfId="0"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49" fontId="0" fillId="0" borderId="0" xfId="0" applyNumberFormat="1"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49" fontId="0" fillId="0" borderId="7" xfId="0" applyNumberFormat="1" applyBorder="1" applyAlignment="1">
      <alignment/>
    </xf>
    <xf numFmtId="0" fontId="0" fillId="0" borderId="7" xfId="0" applyBorder="1" applyAlignment="1">
      <alignment/>
    </xf>
    <xf numFmtId="0" fontId="0" fillId="3" borderId="5" xfId="0" applyFill="1" applyBorder="1" applyAlignment="1">
      <alignment/>
    </xf>
    <xf numFmtId="0" fontId="0" fillId="3" borderId="8" xfId="0" applyFill="1" applyBorder="1" applyAlignment="1">
      <alignment/>
    </xf>
    <xf numFmtId="0" fontId="0" fillId="3" borderId="1" xfId="0" applyFill="1" applyBorder="1" applyAlignment="1">
      <alignment/>
    </xf>
    <xf numFmtId="0" fontId="0" fillId="0" borderId="0" xfId="0" applyAlignment="1">
      <alignmen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1!$B$8:$B$19</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1!$C$8:$C$19</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17352879"/>
        <c:axId val="21958184"/>
      </c:scatterChart>
      <c:valAx>
        <c:axId val="17352879"/>
        <c:scaling>
          <c:orientation val="minMax"/>
        </c:scaling>
        <c:axPos val="b"/>
        <c:majorGridlines/>
        <c:delete val="0"/>
        <c:numFmt formatCode="General" sourceLinked="1"/>
        <c:majorTickMark val="out"/>
        <c:minorTickMark val="none"/>
        <c:tickLblPos val="nextTo"/>
        <c:crossAx val="21958184"/>
        <c:crosses val="autoZero"/>
        <c:crossBetween val="midCat"/>
        <c:dispUnits/>
      </c:valAx>
      <c:valAx>
        <c:axId val="21958184"/>
        <c:scaling>
          <c:orientation val="minMax"/>
        </c:scaling>
        <c:axPos val="l"/>
        <c:majorGridlines/>
        <c:delete val="0"/>
        <c:numFmt formatCode="General" sourceLinked="1"/>
        <c:majorTickMark val="out"/>
        <c:minorTickMark val="none"/>
        <c:tickLblPos val="nextTo"/>
        <c:crossAx val="1735287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altezza rb. in funzione altezza sgancio</a:t>
            </a:r>
          </a:p>
        </c:rich>
      </c:tx>
      <c:layout>
        <c:manualLayout>
          <c:xMode val="factor"/>
          <c:yMode val="factor"/>
          <c:x val="0.00425"/>
          <c:y val="-0.00775"/>
        </c:manualLayout>
      </c:layout>
      <c:spPr>
        <a:noFill/>
        <a:ln>
          <a:noFill/>
        </a:ln>
      </c:spPr>
    </c:title>
    <c:plotArea>
      <c:layout>
        <c:manualLayout>
          <c:xMode val="edge"/>
          <c:yMode val="edge"/>
          <c:x val="0.06025"/>
          <c:y val="0.05725"/>
          <c:w val="0.91675"/>
          <c:h val="0.905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'20'!$C$6:$C$16</c:f>
              <c:numCache>
                <c:ptCount val="11"/>
                <c:pt idx="0">
                  <c:v>0</c:v>
                </c:pt>
                <c:pt idx="1">
                  <c:v>0</c:v>
                </c:pt>
                <c:pt idx="2">
                  <c:v>0</c:v>
                </c:pt>
                <c:pt idx="3">
                  <c:v>0</c:v>
                </c:pt>
                <c:pt idx="4">
                  <c:v>0</c:v>
                </c:pt>
                <c:pt idx="5">
                  <c:v>0</c:v>
                </c:pt>
                <c:pt idx="6">
                  <c:v>0</c:v>
                </c:pt>
                <c:pt idx="7">
                  <c:v>0</c:v>
                </c:pt>
                <c:pt idx="8">
                  <c:v>0</c:v>
                </c:pt>
                <c:pt idx="9">
                  <c:v>0</c:v>
                </c:pt>
                <c:pt idx="10">
                  <c:v>0</c:v>
                </c:pt>
              </c:numCache>
            </c:numRef>
          </c:xVal>
          <c:yVal>
            <c:numRef>
              <c:f>'20'!$D$6:$D$16</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xVal>
            <c:numRef>
              <c:f>'20'!$C$6:$C$16</c:f>
              <c:numCache>
                <c:ptCount val="11"/>
                <c:pt idx="0">
                  <c:v>0</c:v>
                </c:pt>
                <c:pt idx="1">
                  <c:v>0</c:v>
                </c:pt>
                <c:pt idx="2">
                  <c:v>0</c:v>
                </c:pt>
                <c:pt idx="3">
                  <c:v>0</c:v>
                </c:pt>
                <c:pt idx="4">
                  <c:v>0</c:v>
                </c:pt>
                <c:pt idx="5">
                  <c:v>0</c:v>
                </c:pt>
                <c:pt idx="6">
                  <c:v>0</c:v>
                </c:pt>
                <c:pt idx="7">
                  <c:v>0</c:v>
                </c:pt>
                <c:pt idx="8">
                  <c:v>0</c:v>
                </c:pt>
                <c:pt idx="9">
                  <c:v>0</c:v>
                </c:pt>
                <c:pt idx="10">
                  <c:v>0</c:v>
                </c:pt>
              </c:numCache>
            </c:numRef>
          </c:xVal>
          <c:yVal>
            <c:numRef>
              <c:f>'20'!$E$6:$E$16</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00"/>
              </a:solidFill>
              <a:ln>
                <a:solidFill>
                  <a:srgbClr val="FFFF00"/>
                </a:solidFill>
              </a:ln>
            </c:spPr>
          </c:marker>
          <c:xVal>
            <c:numRef>
              <c:f>'20'!$H$3</c:f>
              <c:numCache>
                <c:ptCount val="1"/>
                <c:pt idx="0">
                  <c:v>0</c:v>
                </c:pt>
              </c:numCache>
            </c:numRef>
          </c:xVal>
          <c:yVal>
            <c:numRef>
              <c:f>'20'!$I$3</c:f>
              <c:numCache>
                <c:ptCount val="1"/>
                <c:pt idx="0">
                  <c:v>0</c:v>
                </c:pt>
              </c:numCache>
            </c:numRef>
          </c:yVal>
          <c:smooth val="0"/>
        </c:ser>
        <c:axId val="16017849"/>
        <c:axId val="9942914"/>
      </c:scatterChart>
      <c:valAx>
        <c:axId val="16017849"/>
        <c:scaling>
          <c:orientation val="minMax"/>
          <c:max val="160"/>
          <c:min val="0"/>
        </c:scaling>
        <c:axPos val="b"/>
        <c:title>
          <c:tx>
            <c:rich>
              <a:bodyPr vert="horz" rot="0" anchor="ctr"/>
              <a:lstStyle/>
              <a:p>
                <a:pPr algn="ctr">
                  <a:defRPr/>
                </a:pPr>
                <a:r>
                  <a:rPr lang="en-US" cap="none" sz="1200" b="1" i="0" u="none" baseline="0">
                    <a:latin typeface="Arial"/>
                    <a:ea typeface="Arial"/>
                    <a:cs typeface="Arial"/>
                  </a:rPr>
                  <a:t>altezza di sgancio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9942914"/>
        <c:crosses val="autoZero"/>
        <c:crossBetween val="midCat"/>
        <c:dispUnits/>
        <c:majorUnit val="10"/>
      </c:valAx>
      <c:valAx>
        <c:axId val="9942914"/>
        <c:scaling>
          <c:orientation val="minMax"/>
          <c:max val="130"/>
          <c:min val="0"/>
        </c:scaling>
        <c:axPos val="l"/>
        <c:title>
          <c:tx>
            <c:rich>
              <a:bodyPr vert="horz" rot="-5400000" anchor="ctr"/>
              <a:lstStyle/>
              <a:p>
                <a:pPr algn="ctr">
                  <a:defRPr/>
                </a:pPr>
                <a:r>
                  <a:rPr lang="en-US" cap="none" sz="1200" b="1" i="0" u="none" baseline="0">
                    <a:latin typeface="Arial"/>
                    <a:ea typeface="Arial"/>
                    <a:cs typeface="Arial"/>
                  </a:rPr>
                  <a:t>altezza rb.</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16017849"/>
        <c:crosses val="autoZero"/>
        <c:crossBetween val="midCat"/>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
          <c:w val="0.97975"/>
          <c:h val="1"/>
        </c:manualLayout>
      </c:layout>
      <c:scatterChart>
        <c:scatterStyle val="lineMarker"/>
        <c:varyColors val="0"/>
        <c:ser>
          <c:idx val="2"/>
          <c:order val="0"/>
          <c:tx>
            <c:v>hr media</c:v>
          </c:tx>
          <c:extLst>
            <c:ext xmlns:c14="http://schemas.microsoft.com/office/drawing/2007/8/2/chart" uri="{6F2FDCE9-48DA-4B69-8628-5D25D57E5C99}">
              <c14:invertSolidFillFmt>
                <c14:spPr>
                  <a:solidFill>
                    <a:srgbClr val="000000"/>
                  </a:solidFill>
                </c14:spPr>
              </c14:invertSolidFillFmt>
            </c:ext>
          </c:extLst>
          <c:xVal>
            <c:numRef>
              <c:f>'21'!$B$8:$B$24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'21'!$C$8:$C$24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0"/>
          <c:order val="1"/>
          <c:tx>
            <c:v>modello proporzionale</c:v>
          </c:tx>
          <c:extLst>
            <c:ext xmlns:c14="http://schemas.microsoft.com/office/drawing/2007/8/2/chart" uri="{6F2FDCE9-48DA-4B69-8628-5D25D57E5C99}">
              <c14:invertSolidFillFmt>
                <c14:spPr>
                  <a:solidFill>
                    <a:srgbClr val="000000"/>
                  </a:solidFill>
                </c14:spPr>
              </c14:invertSolidFillFmt>
            </c:ext>
          </c:extLst>
          <c:xVal>
            <c:numRef>
              <c:f>'21'!$B$8:$B$24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'21'!$F$8:$F$24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22377363"/>
        <c:axId val="69676"/>
      </c:scatterChart>
      <c:valAx>
        <c:axId val="22377363"/>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9676"/>
        <c:crosses val="autoZero"/>
        <c:crossBetween val="midCat"/>
        <c:dispUnits/>
        <c:majorUnit val="10"/>
      </c:valAx>
      <c:valAx>
        <c:axId val="69676"/>
        <c:scaling>
          <c:orientation val="minMax"/>
          <c:max val="13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377363"/>
        <c:crosses val="autoZero"/>
        <c:crossBetween val="midCat"/>
        <c:dispUnits/>
        <c:majorUnit val="10"/>
      </c:valAx>
      <c:spPr>
        <a:solidFill>
          <a:srgbClr val="C0C0C0"/>
        </a:solidFill>
        <a:ln w="12700">
          <a:solidFill>
            <a:srgbClr val="808080"/>
          </a:solidFill>
        </a:ln>
      </c:spPr>
    </c:plotArea>
    <c:legend>
      <c:legendPos val="r"/>
      <c:layout>
        <c:manualLayout>
          <c:xMode val="edge"/>
          <c:yMode val="edge"/>
          <c:x val="0.129"/>
          <c:y val="0.0245"/>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3!$B$8:$B$19</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3!$C$8:$C$19</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xVal>
            <c:numRef>
              <c:f>3!$B$8:$B$19</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3!$P$8:$P$19</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63405929"/>
        <c:axId val="33782450"/>
      </c:scatterChart>
      <c:valAx>
        <c:axId val="63405929"/>
        <c:scaling>
          <c:orientation val="minMax"/>
        </c:scaling>
        <c:axPos val="b"/>
        <c:majorGridlines/>
        <c:delete val="0"/>
        <c:numFmt formatCode="General" sourceLinked="1"/>
        <c:majorTickMark val="out"/>
        <c:minorTickMark val="none"/>
        <c:tickLblPos val="nextTo"/>
        <c:crossAx val="33782450"/>
        <c:crosses val="autoZero"/>
        <c:crossBetween val="midCat"/>
        <c:dispUnits/>
      </c:valAx>
      <c:valAx>
        <c:axId val="33782450"/>
        <c:scaling>
          <c:orientation val="minMax"/>
        </c:scaling>
        <c:axPos val="l"/>
        <c:majorGridlines/>
        <c:delete val="0"/>
        <c:numFmt formatCode="General" sourceLinked="1"/>
        <c:majorTickMark val="out"/>
        <c:minorTickMark val="none"/>
        <c:tickLblPos val="nextTo"/>
        <c:crossAx val="634059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333333"/>
              </a:solidFill>
              <a:ln>
                <a:solidFill>
                  <a:srgbClr val="333333"/>
                </a:solidFill>
              </a:ln>
            </c:spPr>
          </c:marker>
          <c:xVal>
            <c:numRef>
              <c:f>4!$B$8:$B$19</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4!$C$8:$C$19</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xVal>
            <c:numRef>
              <c:f>4!$B$8:$B$19</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4!$J$8:$J$19</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2"/>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xVal>
            <c:numRef>
              <c:f>4!$B$8:$B$19</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4!$P$8:$P$19</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35606595"/>
        <c:axId val="52023900"/>
      </c:scatterChart>
      <c:valAx>
        <c:axId val="35606595"/>
        <c:scaling>
          <c:orientation val="minMax"/>
        </c:scaling>
        <c:axPos val="b"/>
        <c:majorGridlines/>
        <c:delete val="0"/>
        <c:numFmt formatCode="General" sourceLinked="1"/>
        <c:majorTickMark val="out"/>
        <c:minorTickMark val="none"/>
        <c:tickLblPos val="nextTo"/>
        <c:spPr>
          <a:ln w="25400">
            <a:solidFill/>
          </a:ln>
        </c:spPr>
        <c:crossAx val="52023900"/>
        <c:crosses val="autoZero"/>
        <c:crossBetween val="midCat"/>
        <c:dispUnits/>
        <c:majorUnit val="10"/>
      </c:valAx>
      <c:valAx>
        <c:axId val="52023900"/>
        <c:scaling>
          <c:orientation val="minMax"/>
        </c:scaling>
        <c:axPos val="l"/>
        <c:majorGridlines/>
        <c:delete val="0"/>
        <c:numFmt formatCode="General" sourceLinked="1"/>
        <c:majorTickMark val="out"/>
        <c:minorTickMark val="none"/>
        <c:tickLblPos val="nextTo"/>
        <c:spPr>
          <a:ln w="25400">
            <a:solidFill/>
          </a:ln>
        </c:spPr>
        <c:crossAx val="35606595"/>
        <c:crosses val="autoZero"/>
        <c:crossBetween val="midCat"/>
        <c:dispUnits/>
        <c:majorUnit val="10"/>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xVal>
            <c:numRef>
              <c:f>5!$B$8:$B$19</c:f>
              <c:numCache/>
            </c:numRef>
          </c:xVal>
          <c:yVal>
            <c:numRef>
              <c:f>5!$C$8:$C$19</c:f>
              <c:numCache/>
            </c:numRef>
          </c:yVal>
          <c:smooth val="0"/>
        </c:ser>
        <c:ser>
          <c:idx val="1"/>
          <c:order val="1"/>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3333"/>
              </a:solidFill>
              <a:ln>
                <a:solidFill>
                  <a:srgbClr val="333333"/>
                </a:solidFill>
              </a:ln>
            </c:spPr>
          </c:marker>
          <c:dLbls>
            <c:numFmt formatCode="General" sourceLinked="1"/>
            <c:txPr>
              <a:bodyPr vert="horz" rot="0"/>
              <a:lstStyle/>
              <a:p>
                <a:pPr>
                  <a:defRPr lang="en-US" cap="none" sz="1100" b="0" i="0" u="none" baseline="0">
                    <a:latin typeface="Arial"/>
                    <a:ea typeface="Arial"/>
                    <a:cs typeface="Arial"/>
                  </a:defRPr>
                </a:pPr>
              </a:p>
            </c:txPr>
            <c:dLblPos val="b"/>
            <c:showLegendKey val="0"/>
            <c:showVal val="1"/>
            <c:showBubbleSize val="0"/>
            <c:showCatName val="0"/>
            <c:showSerName val="0"/>
            <c:showPercent val="0"/>
          </c:dLbls>
          <c:xVal>
            <c:numRef>
              <c:f>5!$B$8:$B$19</c:f>
              <c:numCache/>
            </c:numRef>
          </c:xVal>
          <c:yVal>
            <c:numRef>
              <c:f>5!$J$8:$J$19</c:f>
              <c:numCache/>
            </c:numRef>
          </c:yVal>
          <c:smooth val="0"/>
        </c:ser>
        <c:ser>
          <c:idx val="2"/>
          <c:order val="2"/>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3333"/>
              </a:solidFill>
              <a:ln>
                <a:solidFill>
                  <a:srgbClr val="333333"/>
                </a:solidFill>
              </a:ln>
            </c:spPr>
          </c:marker>
          <c:dLbls>
            <c:numFmt formatCode="General" sourceLinked="1"/>
            <c:showLegendKey val="0"/>
            <c:showVal val="0"/>
            <c:showBubbleSize val="0"/>
            <c:showCatName val="0"/>
            <c:showSerName val="0"/>
            <c:showPercent val="0"/>
          </c:dLbls>
          <c:xVal>
            <c:numRef>
              <c:f>5!$B$8:$B$19</c:f>
              <c:numCache/>
            </c:numRef>
          </c:xVal>
          <c:yVal>
            <c:numRef>
              <c:f>5!$P$8:$P$19</c:f>
              <c:numCache/>
            </c:numRef>
          </c:yVal>
          <c:smooth val="0"/>
        </c:ser>
        <c:axId val="65561917"/>
        <c:axId val="53186342"/>
      </c:scatterChart>
      <c:valAx>
        <c:axId val="65561917"/>
        <c:scaling>
          <c:orientation val="minMax"/>
        </c:scaling>
        <c:axPos val="b"/>
        <c:title>
          <c:tx>
            <c:rich>
              <a:bodyPr vert="horz" rot="0" anchor="ctr"/>
              <a:lstStyle/>
              <a:p>
                <a:pPr algn="ctr">
                  <a:defRPr/>
                </a:pPr>
                <a:r>
                  <a:rPr lang="en-US" cap="none" sz="1000" b="0" i="0" u="none" baseline="0">
                    <a:latin typeface="Arial"/>
                    <a:ea typeface="Arial"/>
                    <a:cs typeface="Arial"/>
                  </a:rPr>
                  <a:t>x=hs altezza di sgancio</a:t>
                </a:r>
              </a:p>
            </c:rich>
          </c:tx>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25400">
            <a:solidFill/>
          </a:ln>
        </c:spPr>
        <c:crossAx val="53186342"/>
        <c:crosses val="autoZero"/>
        <c:crossBetween val="midCat"/>
        <c:dispUnits/>
        <c:majorUnit val="10"/>
      </c:valAx>
      <c:valAx>
        <c:axId val="53186342"/>
        <c:scaling>
          <c:orientation val="minMax"/>
        </c:scaling>
        <c:axPos val="l"/>
        <c:title>
          <c:tx>
            <c:rich>
              <a:bodyPr vert="horz" rot="-5400000" anchor="ctr"/>
              <a:lstStyle/>
              <a:p>
                <a:pPr algn="ctr">
                  <a:defRPr/>
                </a:pPr>
                <a:r>
                  <a:rPr lang="en-US" cap="none" sz="1000" b="0" i="0" u="none" baseline="0">
                    <a:latin typeface="Arial"/>
                    <a:ea typeface="Arial"/>
                    <a:cs typeface="Arial"/>
                  </a:rPr>
                  <a:t>y=hr altezza del rimbalzo</a:t>
                </a:r>
              </a:p>
            </c:rich>
          </c:tx>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25400">
            <a:solidFill/>
          </a:ln>
        </c:spPr>
        <c:crossAx val="65561917"/>
        <c:crosses val="autoZero"/>
        <c:crossBetween val="midCat"/>
        <c:dispUnits/>
        <c:majorUnit val="10"/>
      </c:valAx>
      <c:spPr>
        <a:noFill/>
      </c:spPr>
    </c:plotArea>
    <c:plotVisOnly val="1"/>
    <c:dispBlanksAs val="gap"/>
    <c:showDLblsOverMax val="0"/>
  </c:chart>
  <c:spPr>
    <a:solidFill>
      <a:srgbClr val="FFFFFF"/>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7!$B$8:$B$19</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7!$C$8:$C$19</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xVal>
            <c:numRef>
              <c:f>7!$B$8:$B$19</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7!$P$8:$P$19</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8915031"/>
        <c:axId val="13126416"/>
      </c:scatterChart>
      <c:valAx>
        <c:axId val="8915031"/>
        <c:scaling>
          <c:orientation val="minMax"/>
        </c:scaling>
        <c:axPos val="b"/>
        <c:majorGridlines/>
        <c:delete val="0"/>
        <c:numFmt formatCode="General" sourceLinked="1"/>
        <c:majorTickMark val="out"/>
        <c:minorTickMark val="none"/>
        <c:tickLblPos val="nextTo"/>
        <c:crossAx val="13126416"/>
        <c:crosses val="autoZero"/>
        <c:crossBetween val="midCat"/>
        <c:dispUnits/>
      </c:valAx>
      <c:valAx>
        <c:axId val="13126416"/>
        <c:scaling>
          <c:orientation val="minMax"/>
        </c:scaling>
        <c:axPos val="l"/>
        <c:majorGridlines/>
        <c:delete val="0"/>
        <c:numFmt formatCode="General" sourceLinked="1"/>
        <c:majorTickMark val="out"/>
        <c:minorTickMark val="none"/>
        <c:tickLblPos val="nextTo"/>
        <c:crossAx val="891503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altezza rb. in funzione altezza sgancio</a:t>
            </a:r>
          </a:p>
        </c:rich>
      </c:tx>
      <c:layout>
        <c:manualLayout>
          <c:xMode val="factor"/>
          <c:yMode val="factor"/>
          <c:x val="0.00425"/>
          <c:y val="-0.00775"/>
        </c:manualLayout>
      </c:layout>
      <c:spPr>
        <a:noFill/>
        <a:ln>
          <a:noFill/>
        </a:ln>
      </c:spPr>
    </c:title>
    <c:plotArea>
      <c:layout>
        <c:manualLayout>
          <c:xMode val="edge"/>
          <c:yMode val="edge"/>
          <c:x val="0.07025"/>
          <c:y val="0.14275"/>
          <c:w val="0.78025"/>
          <c:h val="0.767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'11'!$C$4:$C$13</c:f>
              <c:numCache>
                <c:ptCount val="10"/>
                <c:pt idx="0">
                  <c:v>0</c:v>
                </c:pt>
                <c:pt idx="1">
                  <c:v>0</c:v>
                </c:pt>
                <c:pt idx="2">
                  <c:v>0</c:v>
                </c:pt>
                <c:pt idx="3">
                  <c:v>0</c:v>
                </c:pt>
                <c:pt idx="4">
                  <c:v>0</c:v>
                </c:pt>
                <c:pt idx="5">
                  <c:v>0</c:v>
                </c:pt>
                <c:pt idx="6">
                  <c:v>0</c:v>
                </c:pt>
                <c:pt idx="7">
                  <c:v>0</c:v>
                </c:pt>
                <c:pt idx="8">
                  <c:v>0</c:v>
                </c:pt>
                <c:pt idx="9">
                  <c:v>0</c:v>
                </c:pt>
              </c:numCache>
            </c:numRef>
          </c:xVal>
          <c:yVal>
            <c:numRef>
              <c:f>'11'!$D$4:$D$13</c:f>
              <c:numCache>
                <c:ptCount val="10"/>
                <c:pt idx="0">
                  <c:v>0</c:v>
                </c:pt>
                <c:pt idx="1">
                  <c:v>0</c:v>
                </c:pt>
                <c:pt idx="2">
                  <c:v>0</c:v>
                </c:pt>
                <c:pt idx="3">
                  <c:v>0</c:v>
                </c:pt>
                <c:pt idx="4">
                  <c:v>0</c:v>
                </c:pt>
                <c:pt idx="5">
                  <c:v>0</c:v>
                </c:pt>
                <c:pt idx="6">
                  <c:v>0</c:v>
                </c:pt>
                <c:pt idx="7">
                  <c:v>0</c:v>
                </c:pt>
                <c:pt idx="8">
                  <c:v>0</c:v>
                </c:pt>
                <c:pt idx="9">
                  <c:v>0</c:v>
                </c:pt>
              </c:numCache>
            </c:numRef>
          </c:yVal>
          <c:smooth val="0"/>
        </c:ser>
        <c:axId val="51028881"/>
        <c:axId val="56606746"/>
      </c:scatterChart>
      <c:valAx>
        <c:axId val="51028881"/>
        <c:scaling>
          <c:orientation val="minMax"/>
        </c:scaling>
        <c:axPos val="b"/>
        <c:title>
          <c:tx>
            <c:rich>
              <a:bodyPr vert="horz" rot="0" anchor="ctr"/>
              <a:lstStyle/>
              <a:p>
                <a:pPr algn="ctr">
                  <a:defRPr/>
                </a:pPr>
                <a:r>
                  <a:rPr lang="en-US" cap="none" sz="1000" b="1" i="0" u="none" baseline="0">
                    <a:latin typeface="Arial"/>
                    <a:ea typeface="Arial"/>
                    <a:cs typeface="Arial"/>
                  </a:rPr>
                  <a:t>altezza di sgancio</a:t>
                </a:r>
              </a:p>
            </c:rich>
          </c:tx>
          <c:layout/>
          <c:overlay val="0"/>
          <c:spPr>
            <a:noFill/>
            <a:ln>
              <a:noFill/>
            </a:ln>
          </c:spPr>
        </c:title>
        <c:majorGridlines/>
        <c:delete val="0"/>
        <c:numFmt formatCode="General" sourceLinked="1"/>
        <c:majorTickMark val="out"/>
        <c:minorTickMark val="none"/>
        <c:tickLblPos val="nextTo"/>
        <c:crossAx val="56606746"/>
        <c:crosses val="autoZero"/>
        <c:crossBetween val="midCat"/>
        <c:dispUnits/>
      </c:valAx>
      <c:valAx>
        <c:axId val="56606746"/>
        <c:scaling>
          <c:orientation val="minMax"/>
        </c:scaling>
        <c:axPos val="l"/>
        <c:title>
          <c:tx>
            <c:rich>
              <a:bodyPr vert="horz" rot="-5400000" anchor="ctr"/>
              <a:lstStyle/>
              <a:p>
                <a:pPr algn="ctr">
                  <a:defRPr/>
                </a:pPr>
                <a:r>
                  <a:rPr lang="en-US" cap="none" sz="1000" b="1" i="0" u="none" baseline="0">
                    <a:latin typeface="Arial"/>
                    <a:ea typeface="Arial"/>
                    <a:cs typeface="Arial"/>
                  </a:rPr>
                  <a:t>altezza rb.</a:t>
                </a:r>
              </a:p>
            </c:rich>
          </c:tx>
          <c:layout/>
          <c:overlay val="0"/>
          <c:spPr>
            <a:noFill/>
            <a:ln>
              <a:noFill/>
            </a:ln>
          </c:spPr>
        </c:title>
        <c:majorGridlines/>
        <c:delete val="0"/>
        <c:numFmt formatCode="General" sourceLinked="1"/>
        <c:majorTickMark val="out"/>
        <c:minorTickMark val="none"/>
        <c:tickLblPos val="nextTo"/>
        <c:crossAx val="5102888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altezza rb. in funzione altezza sgancio</a:t>
            </a:r>
          </a:p>
        </c:rich>
      </c:tx>
      <c:layout>
        <c:manualLayout>
          <c:xMode val="factor"/>
          <c:yMode val="factor"/>
          <c:x val="0.00425"/>
          <c:y val="-0.00775"/>
        </c:manualLayout>
      </c:layout>
      <c:spPr>
        <a:noFill/>
        <a:ln>
          <a:noFill/>
        </a:ln>
      </c:spPr>
    </c:title>
    <c:plotArea>
      <c:layout>
        <c:manualLayout>
          <c:xMode val="edge"/>
          <c:yMode val="edge"/>
          <c:x val="0.07025"/>
          <c:y val="0.14275"/>
          <c:w val="0.78025"/>
          <c:h val="0.767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trendline>
            <c:trendlineType val="linear"/>
            <c:dispEq val="0"/>
            <c:dispRSqr val="0"/>
          </c:trendline>
          <c:xVal>
            <c:numRef>
              <c:f>'12'!$C$4:$C$13</c:f>
              <c:numCache>
                <c:ptCount val="10"/>
                <c:pt idx="0">
                  <c:v>0</c:v>
                </c:pt>
                <c:pt idx="1">
                  <c:v>0</c:v>
                </c:pt>
                <c:pt idx="2">
                  <c:v>0</c:v>
                </c:pt>
                <c:pt idx="3">
                  <c:v>0</c:v>
                </c:pt>
                <c:pt idx="4">
                  <c:v>0</c:v>
                </c:pt>
                <c:pt idx="5">
                  <c:v>0</c:v>
                </c:pt>
                <c:pt idx="6">
                  <c:v>0</c:v>
                </c:pt>
                <c:pt idx="7">
                  <c:v>0</c:v>
                </c:pt>
                <c:pt idx="8">
                  <c:v>0</c:v>
                </c:pt>
                <c:pt idx="9">
                  <c:v>0</c:v>
                </c:pt>
              </c:numCache>
            </c:numRef>
          </c:xVal>
          <c:yVal>
            <c:numRef>
              <c:f>'12'!$D$4:$D$13</c:f>
              <c:numCache>
                <c:ptCount val="10"/>
                <c:pt idx="0">
                  <c:v>0</c:v>
                </c:pt>
                <c:pt idx="1">
                  <c:v>0</c:v>
                </c:pt>
                <c:pt idx="2">
                  <c:v>0</c:v>
                </c:pt>
                <c:pt idx="3">
                  <c:v>0</c:v>
                </c:pt>
                <c:pt idx="4">
                  <c:v>0</c:v>
                </c:pt>
                <c:pt idx="5">
                  <c:v>0</c:v>
                </c:pt>
                <c:pt idx="6">
                  <c:v>0</c:v>
                </c:pt>
                <c:pt idx="7">
                  <c:v>0</c:v>
                </c:pt>
                <c:pt idx="8">
                  <c:v>0</c:v>
                </c:pt>
                <c:pt idx="9">
                  <c:v>0</c:v>
                </c:pt>
              </c:numCache>
            </c:numRef>
          </c:yVal>
          <c:smooth val="0"/>
        </c:ser>
        <c:axId val="39698667"/>
        <c:axId val="21743684"/>
      </c:scatterChart>
      <c:valAx>
        <c:axId val="39698667"/>
        <c:scaling>
          <c:orientation val="minMax"/>
        </c:scaling>
        <c:axPos val="b"/>
        <c:title>
          <c:tx>
            <c:rich>
              <a:bodyPr vert="horz" rot="0" anchor="ctr"/>
              <a:lstStyle/>
              <a:p>
                <a:pPr algn="ctr">
                  <a:defRPr/>
                </a:pPr>
                <a:r>
                  <a:rPr lang="en-US" cap="none" sz="1000" b="1" i="0" u="none" baseline="0">
                    <a:latin typeface="Arial"/>
                    <a:ea typeface="Arial"/>
                    <a:cs typeface="Arial"/>
                  </a:rPr>
                  <a:t>altezza di sgancio</a:t>
                </a:r>
              </a:p>
            </c:rich>
          </c:tx>
          <c:layout/>
          <c:overlay val="0"/>
          <c:spPr>
            <a:noFill/>
            <a:ln>
              <a:noFill/>
            </a:ln>
          </c:spPr>
        </c:title>
        <c:majorGridlines/>
        <c:delete val="0"/>
        <c:numFmt formatCode="General" sourceLinked="1"/>
        <c:majorTickMark val="out"/>
        <c:minorTickMark val="none"/>
        <c:tickLblPos val="nextTo"/>
        <c:crossAx val="21743684"/>
        <c:crosses val="autoZero"/>
        <c:crossBetween val="midCat"/>
        <c:dispUnits/>
      </c:valAx>
      <c:valAx>
        <c:axId val="21743684"/>
        <c:scaling>
          <c:orientation val="minMax"/>
        </c:scaling>
        <c:axPos val="l"/>
        <c:title>
          <c:tx>
            <c:rich>
              <a:bodyPr vert="horz" rot="-5400000" anchor="ctr"/>
              <a:lstStyle/>
              <a:p>
                <a:pPr algn="ctr">
                  <a:defRPr/>
                </a:pPr>
                <a:r>
                  <a:rPr lang="en-US" cap="none" sz="1000" b="1" i="0" u="none" baseline="0">
                    <a:latin typeface="Arial"/>
                    <a:ea typeface="Arial"/>
                    <a:cs typeface="Arial"/>
                  </a:rPr>
                  <a:t>altezza rb.</a:t>
                </a:r>
              </a:p>
            </c:rich>
          </c:tx>
          <c:layout/>
          <c:overlay val="0"/>
          <c:spPr>
            <a:noFill/>
            <a:ln>
              <a:noFill/>
            </a:ln>
          </c:spPr>
        </c:title>
        <c:majorGridlines/>
        <c:delete val="0"/>
        <c:numFmt formatCode="General" sourceLinked="1"/>
        <c:majorTickMark val="out"/>
        <c:minorTickMark val="none"/>
        <c:tickLblPos val="nextTo"/>
        <c:crossAx val="3969866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altezza rb. in funzione altezza sgancio</a:t>
            </a:r>
          </a:p>
        </c:rich>
      </c:tx>
      <c:layout>
        <c:manualLayout>
          <c:xMode val="factor"/>
          <c:yMode val="factor"/>
          <c:x val="0.00425"/>
          <c:y val="-0.00775"/>
        </c:manualLayout>
      </c:layout>
      <c:spPr>
        <a:noFill/>
        <a:ln>
          <a:noFill/>
        </a:ln>
      </c:spPr>
    </c:title>
    <c:plotArea>
      <c:layout>
        <c:manualLayout>
          <c:xMode val="edge"/>
          <c:yMode val="edge"/>
          <c:x val="0.07025"/>
          <c:y val="0.14275"/>
          <c:w val="0.78025"/>
          <c:h val="0.767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trendline>
            <c:trendlineType val="linear"/>
            <c:dispEq val="0"/>
            <c:dispRSqr val="0"/>
          </c:trendline>
          <c:xVal>
            <c:numRef>
              <c:f>'13'!$C$4:$C$14</c:f>
              <c:numCache>
                <c:ptCount val="11"/>
                <c:pt idx="0">
                  <c:v>0</c:v>
                </c:pt>
                <c:pt idx="1">
                  <c:v>0</c:v>
                </c:pt>
                <c:pt idx="2">
                  <c:v>0</c:v>
                </c:pt>
                <c:pt idx="3">
                  <c:v>0</c:v>
                </c:pt>
                <c:pt idx="4">
                  <c:v>0</c:v>
                </c:pt>
                <c:pt idx="5">
                  <c:v>0</c:v>
                </c:pt>
                <c:pt idx="6">
                  <c:v>0</c:v>
                </c:pt>
                <c:pt idx="7">
                  <c:v>0</c:v>
                </c:pt>
                <c:pt idx="8">
                  <c:v>0</c:v>
                </c:pt>
                <c:pt idx="9">
                  <c:v>0</c:v>
                </c:pt>
                <c:pt idx="10">
                  <c:v>0</c:v>
                </c:pt>
              </c:numCache>
            </c:numRef>
          </c:xVal>
          <c:yVal>
            <c:numRef>
              <c:f>'13'!$D$4:$D$14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61475429"/>
        <c:axId val="16407950"/>
      </c:scatterChart>
      <c:valAx>
        <c:axId val="61475429"/>
        <c:scaling>
          <c:orientation val="minMax"/>
        </c:scaling>
        <c:axPos val="b"/>
        <c:title>
          <c:tx>
            <c:rich>
              <a:bodyPr vert="horz" rot="0" anchor="ctr"/>
              <a:lstStyle/>
              <a:p>
                <a:pPr algn="ctr">
                  <a:defRPr/>
                </a:pPr>
                <a:r>
                  <a:rPr lang="en-US" cap="none" sz="1000" b="1" i="0" u="none" baseline="0">
                    <a:latin typeface="Arial"/>
                    <a:ea typeface="Arial"/>
                    <a:cs typeface="Arial"/>
                  </a:rPr>
                  <a:t>altezza di sgancio</a:t>
                </a:r>
              </a:p>
            </c:rich>
          </c:tx>
          <c:layout/>
          <c:overlay val="0"/>
          <c:spPr>
            <a:noFill/>
            <a:ln>
              <a:noFill/>
            </a:ln>
          </c:spPr>
        </c:title>
        <c:majorGridlines/>
        <c:delete val="0"/>
        <c:numFmt formatCode="General" sourceLinked="1"/>
        <c:majorTickMark val="out"/>
        <c:minorTickMark val="none"/>
        <c:tickLblPos val="nextTo"/>
        <c:crossAx val="16407950"/>
        <c:crosses val="autoZero"/>
        <c:crossBetween val="midCat"/>
        <c:dispUnits/>
      </c:valAx>
      <c:valAx>
        <c:axId val="16407950"/>
        <c:scaling>
          <c:orientation val="minMax"/>
        </c:scaling>
        <c:axPos val="l"/>
        <c:title>
          <c:tx>
            <c:rich>
              <a:bodyPr vert="horz" rot="-5400000" anchor="ctr"/>
              <a:lstStyle/>
              <a:p>
                <a:pPr algn="ctr">
                  <a:defRPr/>
                </a:pPr>
                <a:r>
                  <a:rPr lang="en-US" cap="none" sz="1000" b="1" i="0" u="none" baseline="0">
                    <a:latin typeface="Arial"/>
                    <a:ea typeface="Arial"/>
                    <a:cs typeface="Arial"/>
                  </a:rPr>
                  <a:t>altezza rb.</a:t>
                </a:r>
              </a:p>
            </c:rich>
          </c:tx>
          <c:layout/>
          <c:overlay val="0"/>
          <c:spPr>
            <a:noFill/>
            <a:ln>
              <a:noFill/>
            </a:ln>
          </c:spPr>
        </c:title>
        <c:majorGridlines/>
        <c:delete val="0"/>
        <c:numFmt formatCode="General" sourceLinked="1"/>
        <c:majorTickMark val="out"/>
        <c:minorTickMark val="none"/>
        <c:tickLblPos val="nextTo"/>
        <c:crossAx val="614754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altezza rb. in funzione altezza sgancio</a:t>
            </a:r>
          </a:p>
        </c:rich>
      </c:tx>
      <c:layout>
        <c:manualLayout>
          <c:xMode val="factor"/>
          <c:yMode val="factor"/>
          <c:x val="0.00425"/>
          <c:y val="-0.00775"/>
        </c:manualLayout>
      </c:layout>
      <c:spPr>
        <a:noFill/>
        <a:ln>
          <a:noFill/>
        </a:ln>
      </c:spPr>
    </c:title>
    <c:plotArea>
      <c:layout>
        <c:manualLayout>
          <c:xMode val="edge"/>
          <c:yMode val="edge"/>
          <c:x val="0.07025"/>
          <c:y val="0.14275"/>
          <c:w val="0.78025"/>
          <c:h val="0.767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trendline>
            <c:trendlineType val="linear"/>
            <c:dispEq val="0"/>
            <c:dispRSqr val="0"/>
          </c:trendline>
          <c:xVal>
            <c:numRef>
              <c:f>'14'!$C$4:$C$14</c:f>
              <c:numCache>
                <c:ptCount val="11"/>
                <c:pt idx="0">
                  <c:v>0</c:v>
                </c:pt>
                <c:pt idx="1">
                  <c:v>0</c:v>
                </c:pt>
                <c:pt idx="2">
                  <c:v>0</c:v>
                </c:pt>
                <c:pt idx="3">
                  <c:v>0</c:v>
                </c:pt>
                <c:pt idx="4">
                  <c:v>0</c:v>
                </c:pt>
                <c:pt idx="5">
                  <c:v>0</c:v>
                </c:pt>
                <c:pt idx="6">
                  <c:v>0</c:v>
                </c:pt>
                <c:pt idx="7">
                  <c:v>0</c:v>
                </c:pt>
                <c:pt idx="8">
                  <c:v>0</c:v>
                </c:pt>
                <c:pt idx="9">
                  <c:v>0</c:v>
                </c:pt>
                <c:pt idx="10">
                  <c:v>0</c:v>
                </c:pt>
              </c:numCache>
            </c:numRef>
          </c:xVal>
          <c:yVal>
            <c:numRef>
              <c:f>'14'!$D$4:$D$14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13453823"/>
        <c:axId val="53975544"/>
      </c:scatterChart>
      <c:valAx>
        <c:axId val="13453823"/>
        <c:scaling>
          <c:orientation val="minMax"/>
        </c:scaling>
        <c:axPos val="b"/>
        <c:title>
          <c:tx>
            <c:rich>
              <a:bodyPr vert="horz" rot="0" anchor="ctr"/>
              <a:lstStyle/>
              <a:p>
                <a:pPr algn="ctr">
                  <a:defRPr/>
                </a:pPr>
                <a:r>
                  <a:rPr lang="en-US" cap="none" sz="1000" b="1" i="0" u="none" baseline="0">
                    <a:latin typeface="Arial"/>
                    <a:ea typeface="Arial"/>
                    <a:cs typeface="Arial"/>
                  </a:rPr>
                  <a:t>altezza di sgancio</a:t>
                </a:r>
              </a:p>
            </c:rich>
          </c:tx>
          <c:layout/>
          <c:overlay val="0"/>
          <c:spPr>
            <a:noFill/>
            <a:ln>
              <a:noFill/>
            </a:ln>
          </c:spPr>
        </c:title>
        <c:majorGridlines/>
        <c:delete val="0"/>
        <c:numFmt formatCode="General" sourceLinked="1"/>
        <c:majorTickMark val="out"/>
        <c:minorTickMark val="none"/>
        <c:tickLblPos val="nextTo"/>
        <c:crossAx val="53975544"/>
        <c:crosses val="autoZero"/>
        <c:crossBetween val="midCat"/>
        <c:dispUnits/>
      </c:valAx>
      <c:valAx>
        <c:axId val="53975544"/>
        <c:scaling>
          <c:orientation val="minMax"/>
        </c:scaling>
        <c:axPos val="l"/>
        <c:title>
          <c:tx>
            <c:rich>
              <a:bodyPr vert="horz" rot="-5400000" anchor="ctr"/>
              <a:lstStyle/>
              <a:p>
                <a:pPr algn="ctr">
                  <a:defRPr/>
                </a:pPr>
                <a:r>
                  <a:rPr lang="en-US" cap="none" sz="1000" b="1" i="0" u="none" baseline="0">
                    <a:latin typeface="Arial"/>
                    <a:ea typeface="Arial"/>
                    <a:cs typeface="Arial"/>
                  </a:rPr>
                  <a:t>altezza rb.</a:t>
                </a:r>
              </a:p>
            </c:rich>
          </c:tx>
          <c:layout/>
          <c:overlay val="0"/>
          <c:spPr>
            <a:noFill/>
            <a:ln>
              <a:noFill/>
            </a:ln>
          </c:spPr>
        </c:title>
        <c:majorGridlines/>
        <c:delete val="0"/>
        <c:numFmt formatCode="General" sourceLinked="1"/>
        <c:majorTickMark val="out"/>
        <c:minorTickMark val="none"/>
        <c:tickLblPos val="nextTo"/>
        <c:crossAx val="1345382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25</xdr:row>
      <xdr:rowOff>76200</xdr:rowOff>
    </xdr:from>
    <xdr:to>
      <xdr:col>11</xdr:col>
      <xdr:colOff>276225</xdr:colOff>
      <xdr:row>36</xdr:row>
      <xdr:rowOff>9525</xdr:rowOff>
    </xdr:to>
    <xdr:sp>
      <xdr:nvSpPr>
        <xdr:cNvPr id="1" name="TextBox 1"/>
        <xdr:cNvSpPr txBox="1">
          <a:spLocks noChangeArrowheads="1"/>
        </xdr:cNvSpPr>
      </xdr:nvSpPr>
      <xdr:spPr>
        <a:xfrm>
          <a:off x="2800350" y="4114800"/>
          <a:ext cx="3400425"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 focalizzarci al problema di capire la regola-formula del rimbalzo, riscriviamo una tabella semplice a 2 colonne: 
1  x=hs:  i valori delle altezze di sgancio
2  y=hr:  la nostra miglior stima dei valori dei rimbalzi.
I dati qui usati sono stati cosi' ricavati:
- 3 ripetizioni per ogni altezza di sgancio
- riportato solo le altezze massime raggiunte
E' stato aggiunto anche il punto limite (0;0)</a:t>
          </a:r>
        </a:p>
      </xdr:txBody>
    </xdr:sp>
    <xdr:clientData/>
  </xdr:twoCellAnchor>
  <xdr:twoCellAnchor>
    <xdr:from>
      <xdr:col>5</xdr:col>
      <xdr:colOff>533400</xdr:colOff>
      <xdr:row>1</xdr:row>
      <xdr:rowOff>47625</xdr:rowOff>
    </xdr:from>
    <xdr:to>
      <xdr:col>12</xdr:col>
      <xdr:colOff>581025</xdr:colOff>
      <xdr:row>22</xdr:row>
      <xdr:rowOff>38100</xdr:rowOff>
    </xdr:to>
    <xdr:graphicFrame>
      <xdr:nvGraphicFramePr>
        <xdr:cNvPr id="2" name="Chart 2"/>
        <xdr:cNvGraphicFramePr/>
      </xdr:nvGraphicFramePr>
      <xdr:xfrm>
        <a:off x="2800350" y="209550"/>
        <a:ext cx="4314825" cy="3381375"/>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18</xdr:row>
      <xdr:rowOff>142875</xdr:rowOff>
    </xdr:from>
    <xdr:to>
      <xdr:col>4</xdr:col>
      <xdr:colOff>533400</xdr:colOff>
      <xdr:row>28</xdr:row>
      <xdr:rowOff>19050</xdr:rowOff>
    </xdr:to>
    <xdr:sp>
      <xdr:nvSpPr>
        <xdr:cNvPr id="3" name="AutoShape 4"/>
        <xdr:cNvSpPr>
          <a:spLocks/>
        </xdr:cNvSpPr>
      </xdr:nvSpPr>
      <xdr:spPr>
        <a:xfrm>
          <a:off x="733425" y="3057525"/>
          <a:ext cx="1457325" cy="1485900"/>
        </a:xfrm>
        <a:prstGeom prst="upArrowCallout">
          <a:avLst>
            <a:gd name="adj1" fmla="val -15935"/>
            <a:gd name="adj2" fmla="val -16865"/>
            <a:gd name="adj3" fmla="val -6624"/>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 ristretto la colonna dei fattori di aggiustamento a solo 2 cifre dopo la virgola per non essere confuso da troppi decimali.</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104775</xdr:rowOff>
    </xdr:from>
    <xdr:to>
      <xdr:col>12</xdr:col>
      <xdr:colOff>476250</xdr:colOff>
      <xdr:row>25</xdr:row>
      <xdr:rowOff>66675</xdr:rowOff>
    </xdr:to>
    <xdr:graphicFrame>
      <xdr:nvGraphicFramePr>
        <xdr:cNvPr id="1" name="Chart 1"/>
        <xdr:cNvGraphicFramePr/>
      </xdr:nvGraphicFramePr>
      <xdr:xfrm>
        <a:off x="3124200" y="428625"/>
        <a:ext cx="4667250" cy="36861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17</xdr:row>
      <xdr:rowOff>28575</xdr:rowOff>
    </xdr:from>
    <xdr:to>
      <xdr:col>4</xdr:col>
      <xdr:colOff>304800</xdr:colOff>
      <xdr:row>23</xdr:row>
      <xdr:rowOff>66675</xdr:rowOff>
    </xdr:to>
    <xdr:sp>
      <xdr:nvSpPr>
        <xdr:cNvPr id="2" name="TextBox 2"/>
        <xdr:cNvSpPr txBox="1">
          <a:spLocks noChangeArrowheads="1"/>
        </xdr:cNvSpPr>
      </xdr:nvSpPr>
      <xdr:spPr>
        <a:xfrm>
          <a:off x="352425" y="2781300"/>
          <a:ext cx="2390775"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Selezionare la linea di tendenza e cancellare
2 Aggiungere una nuova linea di tendenza, impostando nella scheda_Opzioni il valore dell'Intercetta a 0 (zero).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xdr:row>
      <xdr:rowOff>123825</xdr:rowOff>
    </xdr:from>
    <xdr:to>
      <xdr:col>14</xdr:col>
      <xdr:colOff>371475</xdr:colOff>
      <xdr:row>28</xdr:row>
      <xdr:rowOff>142875</xdr:rowOff>
    </xdr:to>
    <xdr:graphicFrame>
      <xdr:nvGraphicFramePr>
        <xdr:cNvPr id="1" name="Chart 1"/>
        <xdr:cNvGraphicFramePr/>
      </xdr:nvGraphicFramePr>
      <xdr:xfrm>
        <a:off x="3219450" y="771525"/>
        <a:ext cx="4991100" cy="3905250"/>
      </xdr:xfrm>
      <a:graphic>
        <a:graphicData uri="http://schemas.openxmlformats.org/drawingml/2006/chart">
          <c:chart xmlns:c="http://schemas.openxmlformats.org/drawingml/2006/chart" r:id="rId1"/>
        </a:graphicData>
      </a:graphic>
    </xdr:graphicFrame>
    <xdr:clientData/>
  </xdr:twoCellAnchor>
  <xdr:twoCellAnchor>
    <xdr:from>
      <xdr:col>1</xdr:col>
      <xdr:colOff>333375</xdr:colOff>
      <xdr:row>20</xdr:row>
      <xdr:rowOff>19050</xdr:rowOff>
    </xdr:from>
    <xdr:to>
      <xdr:col>6</xdr:col>
      <xdr:colOff>85725</xdr:colOff>
      <xdr:row>27</xdr:row>
      <xdr:rowOff>104775</xdr:rowOff>
    </xdr:to>
    <xdr:sp>
      <xdr:nvSpPr>
        <xdr:cNvPr id="2" name="TextBox 2"/>
        <xdr:cNvSpPr txBox="1">
          <a:spLocks noChangeArrowheads="1"/>
        </xdr:cNvSpPr>
      </xdr:nvSpPr>
      <xdr:spPr>
        <a:xfrm>
          <a:off x="600075" y="3257550"/>
          <a:ext cx="2447925"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Uso il risolutore per:
- impostare la somma degli scarti a 0
- cambiando il k</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0</xdr:row>
      <xdr:rowOff>66675</xdr:rowOff>
    </xdr:from>
    <xdr:to>
      <xdr:col>17</xdr:col>
      <xdr:colOff>352425</xdr:colOff>
      <xdr:row>25</xdr:row>
      <xdr:rowOff>9525</xdr:rowOff>
    </xdr:to>
    <xdr:graphicFrame>
      <xdr:nvGraphicFramePr>
        <xdr:cNvPr id="1" name="Chart 1"/>
        <xdr:cNvGraphicFramePr/>
      </xdr:nvGraphicFramePr>
      <xdr:xfrm>
        <a:off x="3124200" y="66675"/>
        <a:ext cx="4733925" cy="3990975"/>
      </xdr:xfrm>
      <a:graphic>
        <a:graphicData uri="http://schemas.openxmlformats.org/drawingml/2006/chart">
          <c:chart xmlns:c="http://schemas.openxmlformats.org/drawingml/2006/chart" r:id="rId1"/>
        </a:graphicData>
      </a:graphic>
    </xdr:graphicFrame>
    <xdr:clientData/>
  </xdr:twoCellAnchor>
  <xdr:twoCellAnchor>
    <xdr:from>
      <xdr:col>3</xdr:col>
      <xdr:colOff>114300</xdr:colOff>
      <xdr:row>28</xdr:row>
      <xdr:rowOff>152400</xdr:rowOff>
    </xdr:from>
    <xdr:to>
      <xdr:col>10</xdr:col>
      <xdr:colOff>228600</xdr:colOff>
      <xdr:row>34</xdr:row>
      <xdr:rowOff>133350</xdr:rowOff>
    </xdr:to>
    <xdr:sp>
      <xdr:nvSpPr>
        <xdr:cNvPr id="2" name="TextBox 2"/>
        <xdr:cNvSpPr txBox="1">
          <a:spLocks noChangeArrowheads="1"/>
        </xdr:cNvSpPr>
      </xdr:nvSpPr>
      <xdr:spPr>
        <a:xfrm>
          <a:off x="1457325" y="4686300"/>
          <a:ext cx="314325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 ristretto la colonna dei k a solo 2 cifre dopo la virgola per non essere confuso da troppi decimali.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19</xdr:row>
      <xdr:rowOff>47625</xdr:rowOff>
    </xdr:from>
    <xdr:to>
      <xdr:col>10</xdr:col>
      <xdr:colOff>533400</xdr:colOff>
      <xdr:row>29</xdr:row>
      <xdr:rowOff>66675</xdr:rowOff>
    </xdr:to>
    <xdr:sp>
      <xdr:nvSpPr>
        <xdr:cNvPr id="1" name="TextBox 4"/>
        <xdr:cNvSpPr txBox="1">
          <a:spLocks noChangeArrowheads="1"/>
        </xdr:cNvSpPr>
      </xdr:nvSpPr>
      <xdr:spPr>
        <a:xfrm>
          <a:off x="1971675" y="3124200"/>
          <a:ext cx="2600325"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Usando un fattore di aggiustamento specifico per ogni caso ottengo esattamente il valore del rimbalzo, l'idea e' di usare sempre lo stesso fattore di aggiustamento anche se il risultato e' approssimato invece che esatto.
Si tratta di scegliere il fattore costante in modo tale che l'errore sia complessivamente il meno possibile.</a:t>
          </a:r>
        </a:p>
      </xdr:txBody>
    </xdr:sp>
    <xdr:clientData/>
  </xdr:twoCellAnchor>
  <xdr:twoCellAnchor>
    <xdr:from>
      <xdr:col>10</xdr:col>
      <xdr:colOff>600075</xdr:colOff>
      <xdr:row>0</xdr:row>
      <xdr:rowOff>57150</xdr:rowOff>
    </xdr:from>
    <xdr:to>
      <xdr:col>16</xdr:col>
      <xdr:colOff>419100</xdr:colOff>
      <xdr:row>5</xdr:row>
      <xdr:rowOff>104775</xdr:rowOff>
    </xdr:to>
    <xdr:sp>
      <xdr:nvSpPr>
        <xdr:cNvPr id="2" name="TextBox 7"/>
        <xdr:cNvSpPr txBox="1">
          <a:spLocks noChangeArrowheads="1"/>
        </xdr:cNvSpPr>
      </xdr:nvSpPr>
      <xdr:spPr>
        <a:xfrm>
          <a:off x="4638675" y="57150"/>
          <a:ext cx="192405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si approssima il fattore di aggiustamento, di conseguenza risulta approssimato anche il valore iniziale che si vuole riottenere.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19</xdr:row>
      <xdr:rowOff>47625</xdr:rowOff>
    </xdr:from>
    <xdr:to>
      <xdr:col>10</xdr:col>
      <xdr:colOff>533400</xdr:colOff>
      <xdr:row>29</xdr:row>
      <xdr:rowOff>66675</xdr:rowOff>
    </xdr:to>
    <xdr:sp>
      <xdr:nvSpPr>
        <xdr:cNvPr id="1" name="TextBox 1"/>
        <xdr:cNvSpPr txBox="1">
          <a:spLocks noChangeArrowheads="1"/>
        </xdr:cNvSpPr>
      </xdr:nvSpPr>
      <xdr:spPr>
        <a:xfrm>
          <a:off x="1971675" y="3143250"/>
          <a:ext cx="2143125"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Usando un fattore di aggiustamento specifico per ogni caso ottengo esattamente il valore del rimbalzo, l'idea e' di usare sempre lo stesso fattore di aggiustamento anche se il risultato e' approssimato invece che esatto.
Si tratta di scegliere il fattore costante in modo tale che l'errore sia complessivamente il meno possibile.</a:t>
          </a:r>
        </a:p>
      </xdr:txBody>
    </xdr:sp>
    <xdr:clientData/>
  </xdr:twoCellAnchor>
  <xdr:twoCellAnchor>
    <xdr:from>
      <xdr:col>10</xdr:col>
      <xdr:colOff>504825</xdr:colOff>
      <xdr:row>1</xdr:row>
      <xdr:rowOff>123825</xdr:rowOff>
    </xdr:from>
    <xdr:to>
      <xdr:col>16</xdr:col>
      <xdr:colOff>95250</xdr:colOff>
      <xdr:row>5</xdr:row>
      <xdr:rowOff>152400</xdr:rowOff>
    </xdr:to>
    <xdr:sp>
      <xdr:nvSpPr>
        <xdr:cNvPr id="2" name="TextBox 2"/>
        <xdr:cNvSpPr txBox="1">
          <a:spLocks noChangeArrowheads="1"/>
        </xdr:cNvSpPr>
      </xdr:nvSpPr>
      <xdr:spPr>
        <a:xfrm>
          <a:off x="4086225" y="285750"/>
          <a:ext cx="15144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Altezza dei rimbalzi calcolata con un fattore di aggiustamento costante.</a:t>
          </a:r>
        </a:p>
      </xdr:txBody>
    </xdr:sp>
    <xdr:clientData/>
  </xdr:twoCellAnchor>
  <xdr:twoCellAnchor>
    <xdr:from>
      <xdr:col>11</xdr:col>
      <xdr:colOff>0</xdr:colOff>
      <xdr:row>19</xdr:row>
      <xdr:rowOff>47625</xdr:rowOff>
    </xdr:from>
    <xdr:to>
      <xdr:col>22</xdr:col>
      <xdr:colOff>200025</xdr:colOff>
      <xdr:row>37</xdr:row>
      <xdr:rowOff>133350</xdr:rowOff>
    </xdr:to>
    <xdr:graphicFrame>
      <xdr:nvGraphicFramePr>
        <xdr:cNvPr id="3" name="Chart 3"/>
        <xdr:cNvGraphicFramePr/>
      </xdr:nvGraphicFramePr>
      <xdr:xfrm>
        <a:off x="4191000" y="3143250"/>
        <a:ext cx="4867275" cy="2990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xdr:row>
      <xdr:rowOff>123825</xdr:rowOff>
    </xdr:from>
    <xdr:to>
      <xdr:col>16</xdr:col>
      <xdr:colOff>9525</xdr:colOff>
      <xdr:row>3</xdr:row>
      <xdr:rowOff>152400</xdr:rowOff>
    </xdr:to>
    <xdr:sp>
      <xdr:nvSpPr>
        <xdr:cNvPr id="1" name="TextBox 2"/>
        <xdr:cNvSpPr txBox="1">
          <a:spLocks noChangeArrowheads="1"/>
        </xdr:cNvSpPr>
      </xdr:nvSpPr>
      <xdr:spPr>
        <a:xfrm>
          <a:off x="1838325" y="285750"/>
          <a:ext cx="28860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Altezza dei rimbalzi calcolata con un fattore di aggiustamento costante.</a:t>
          </a:r>
        </a:p>
      </xdr:txBody>
    </xdr:sp>
    <xdr:clientData/>
  </xdr:twoCellAnchor>
  <xdr:twoCellAnchor>
    <xdr:from>
      <xdr:col>16</xdr:col>
      <xdr:colOff>85725</xdr:colOff>
      <xdr:row>1</xdr:row>
      <xdr:rowOff>95250</xdr:rowOff>
    </xdr:from>
    <xdr:to>
      <xdr:col>23</xdr:col>
      <xdr:colOff>485775</xdr:colOff>
      <xdr:row>27</xdr:row>
      <xdr:rowOff>123825</xdr:rowOff>
    </xdr:to>
    <xdr:graphicFrame>
      <xdr:nvGraphicFramePr>
        <xdr:cNvPr id="2" name="Chart 3"/>
        <xdr:cNvGraphicFramePr/>
      </xdr:nvGraphicFramePr>
      <xdr:xfrm>
        <a:off x="4800600" y="257175"/>
        <a:ext cx="4667250" cy="42481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xdr:row>
      <xdr:rowOff>66675</xdr:rowOff>
    </xdr:from>
    <xdr:to>
      <xdr:col>7</xdr:col>
      <xdr:colOff>180975</xdr:colOff>
      <xdr:row>5</xdr:row>
      <xdr:rowOff>123825</xdr:rowOff>
    </xdr:to>
    <xdr:sp>
      <xdr:nvSpPr>
        <xdr:cNvPr id="3" name="TextBox 4"/>
        <xdr:cNvSpPr txBox="1">
          <a:spLocks noChangeArrowheads="1"/>
        </xdr:cNvSpPr>
      </xdr:nvSpPr>
      <xdr:spPr>
        <a:xfrm>
          <a:off x="1838325" y="714375"/>
          <a:ext cx="6381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Minimo</a:t>
          </a:r>
        </a:p>
      </xdr:txBody>
    </xdr:sp>
    <xdr:clientData/>
  </xdr:twoCellAnchor>
  <xdr:twoCellAnchor>
    <xdr:from>
      <xdr:col>11</xdr:col>
      <xdr:colOff>0</xdr:colOff>
      <xdr:row>4</xdr:row>
      <xdr:rowOff>57150</xdr:rowOff>
    </xdr:from>
    <xdr:to>
      <xdr:col>13</xdr:col>
      <xdr:colOff>190500</xdr:colOff>
      <xdr:row>5</xdr:row>
      <xdr:rowOff>114300</xdr:rowOff>
    </xdr:to>
    <xdr:sp>
      <xdr:nvSpPr>
        <xdr:cNvPr id="4" name="TextBox 5"/>
        <xdr:cNvSpPr txBox="1">
          <a:spLocks noChangeArrowheads="1"/>
        </xdr:cNvSpPr>
      </xdr:nvSpPr>
      <xdr:spPr>
        <a:xfrm>
          <a:off x="3457575" y="704850"/>
          <a:ext cx="6381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Massimo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xdr:row>
      <xdr:rowOff>123825</xdr:rowOff>
    </xdr:from>
    <xdr:to>
      <xdr:col>16</xdr:col>
      <xdr:colOff>9525</xdr:colOff>
      <xdr:row>3</xdr:row>
      <xdr:rowOff>152400</xdr:rowOff>
    </xdr:to>
    <xdr:sp>
      <xdr:nvSpPr>
        <xdr:cNvPr id="1" name="TextBox 1"/>
        <xdr:cNvSpPr txBox="1">
          <a:spLocks noChangeArrowheads="1"/>
        </xdr:cNvSpPr>
      </xdr:nvSpPr>
      <xdr:spPr>
        <a:xfrm>
          <a:off x="1838325" y="285750"/>
          <a:ext cx="28860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Altezza dei rimbalzi calcolata con un fattore di aggiustamento costante.</a:t>
          </a:r>
        </a:p>
      </xdr:txBody>
    </xdr:sp>
    <xdr:clientData/>
  </xdr:twoCellAnchor>
  <xdr:twoCellAnchor>
    <xdr:from>
      <xdr:col>16</xdr:col>
      <xdr:colOff>85725</xdr:colOff>
      <xdr:row>1</xdr:row>
      <xdr:rowOff>95250</xdr:rowOff>
    </xdr:from>
    <xdr:to>
      <xdr:col>23</xdr:col>
      <xdr:colOff>485775</xdr:colOff>
      <xdr:row>27</xdr:row>
      <xdr:rowOff>123825</xdr:rowOff>
    </xdr:to>
    <xdr:graphicFrame>
      <xdr:nvGraphicFramePr>
        <xdr:cNvPr id="2" name="Chart 2"/>
        <xdr:cNvGraphicFramePr/>
      </xdr:nvGraphicFramePr>
      <xdr:xfrm>
        <a:off x="4800600" y="257175"/>
        <a:ext cx="4667250" cy="42481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xdr:row>
      <xdr:rowOff>66675</xdr:rowOff>
    </xdr:from>
    <xdr:to>
      <xdr:col>7</xdr:col>
      <xdr:colOff>180975</xdr:colOff>
      <xdr:row>5</xdr:row>
      <xdr:rowOff>123825</xdr:rowOff>
    </xdr:to>
    <xdr:sp>
      <xdr:nvSpPr>
        <xdr:cNvPr id="3" name="TextBox 3"/>
        <xdr:cNvSpPr txBox="1">
          <a:spLocks noChangeArrowheads="1"/>
        </xdr:cNvSpPr>
      </xdr:nvSpPr>
      <xdr:spPr>
        <a:xfrm>
          <a:off x="1838325" y="714375"/>
          <a:ext cx="6381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Minimo</a:t>
          </a:r>
        </a:p>
      </xdr:txBody>
    </xdr:sp>
    <xdr:clientData/>
  </xdr:twoCellAnchor>
  <xdr:twoCellAnchor>
    <xdr:from>
      <xdr:col>11</xdr:col>
      <xdr:colOff>0</xdr:colOff>
      <xdr:row>4</xdr:row>
      <xdr:rowOff>57150</xdr:rowOff>
    </xdr:from>
    <xdr:to>
      <xdr:col>13</xdr:col>
      <xdr:colOff>190500</xdr:colOff>
      <xdr:row>5</xdr:row>
      <xdr:rowOff>114300</xdr:rowOff>
    </xdr:to>
    <xdr:sp>
      <xdr:nvSpPr>
        <xdr:cNvPr id="4" name="TextBox 4"/>
        <xdr:cNvSpPr txBox="1">
          <a:spLocks noChangeArrowheads="1"/>
        </xdr:cNvSpPr>
      </xdr:nvSpPr>
      <xdr:spPr>
        <a:xfrm>
          <a:off x="3457575" y="704850"/>
          <a:ext cx="6381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Massimo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19</xdr:row>
      <xdr:rowOff>47625</xdr:rowOff>
    </xdr:from>
    <xdr:to>
      <xdr:col>10</xdr:col>
      <xdr:colOff>533400</xdr:colOff>
      <xdr:row>29</xdr:row>
      <xdr:rowOff>66675</xdr:rowOff>
    </xdr:to>
    <xdr:sp>
      <xdr:nvSpPr>
        <xdr:cNvPr id="1" name="TextBox 1"/>
        <xdr:cNvSpPr txBox="1">
          <a:spLocks noChangeArrowheads="1"/>
        </xdr:cNvSpPr>
      </xdr:nvSpPr>
      <xdr:spPr>
        <a:xfrm>
          <a:off x="1971675" y="3143250"/>
          <a:ext cx="2143125"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Usando un fattore di aggiustamento specifico per ogni caso ottengo esattamente il valore del rimbalzo, l'idea e' di usare sempre lo stesso fattore di aggiustamento anche se il risultato e' approssimato invece che esatto.
Si tratta di scegliere il fattore costante in modo tale che l'errore sia complessivamente il meno possibile.</a:t>
          </a:r>
        </a:p>
      </xdr:txBody>
    </xdr:sp>
    <xdr:clientData/>
  </xdr:twoCellAnchor>
  <xdr:twoCellAnchor>
    <xdr:from>
      <xdr:col>10</xdr:col>
      <xdr:colOff>504825</xdr:colOff>
      <xdr:row>1</xdr:row>
      <xdr:rowOff>123825</xdr:rowOff>
    </xdr:from>
    <xdr:to>
      <xdr:col>16</xdr:col>
      <xdr:colOff>95250</xdr:colOff>
      <xdr:row>5</xdr:row>
      <xdr:rowOff>152400</xdr:rowOff>
    </xdr:to>
    <xdr:sp>
      <xdr:nvSpPr>
        <xdr:cNvPr id="2" name="TextBox 2"/>
        <xdr:cNvSpPr txBox="1">
          <a:spLocks noChangeArrowheads="1"/>
        </xdr:cNvSpPr>
      </xdr:nvSpPr>
      <xdr:spPr>
        <a:xfrm>
          <a:off x="4086225" y="285750"/>
          <a:ext cx="15144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Altezza dei rimbalzi calcolata con un fattore di aggiustamento costante.</a:t>
          </a:r>
        </a:p>
      </xdr:txBody>
    </xdr:sp>
    <xdr:clientData/>
  </xdr:twoCellAnchor>
  <xdr:twoCellAnchor>
    <xdr:from>
      <xdr:col>11</xdr:col>
      <xdr:colOff>0</xdr:colOff>
      <xdr:row>19</xdr:row>
      <xdr:rowOff>47625</xdr:rowOff>
    </xdr:from>
    <xdr:to>
      <xdr:col>22</xdr:col>
      <xdr:colOff>200025</xdr:colOff>
      <xdr:row>37</xdr:row>
      <xdr:rowOff>133350</xdr:rowOff>
    </xdr:to>
    <xdr:graphicFrame>
      <xdr:nvGraphicFramePr>
        <xdr:cNvPr id="3" name="Chart 3"/>
        <xdr:cNvGraphicFramePr/>
      </xdr:nvGraphicFramePr>
      <xdr:xfrm>
        <a:off x="4191000" y="3143250"/>
        <a:ext cx="4867275" cy="2990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104775</xdr:rowOff>
    </xdr:from>
    <xdr:to>
      <xdr:col>12</xdr:col>
      <xdr:colOff>476250</xdr:colOff>
      <xdr:row>25</xdr:row>
      <xdr:rowOff>66675</xdr:rowOff>
    </xdr:to>
    <xdr:graphicFrame>
      <xdr:nvGraphicFramePr>
        <xdr:cNvPr id="1" name="Chart 1"/>
        <xdr:cNvGraphicFramePr/>
      </xdr:nvGraphicFramePr>
      <xdr:xfrm>
        <a:off x="3124200" y="428625"/>
        <a:ext cx="4667250" cy="3686175"/>
      </xdr:xfrm>
      <a:graphic>
        <a:graphicData uri="http://schemas.openxmlformats.org/drawingml/2006/chart">
          <c:chart xmlns:c="http://schemas.openxmlformats.org/drawingml/2006/chart" r:id="rId1"/>
        </a:graphicData>
      </a:graphic>
    </xdr:graphicFrame>
    <xdr:clientData/>
  </xdr:twoCellAnchor>
  <xdr:twoCellAnchor>
    <xdr:from>
      <xdr:col>0</xdr:col>
      <xdr:colOff>552450</xdr:colOff>
      <xdr:row>15</xdr:row>
      <xdr:rowOff>85725</xdr:rowOff>
    </xdr:from>
    <xdr:to>
      <xdr:col>4</xdr:col>
      <xdr:colOff>447675</xdr:colOff>
      <xdr:row>19</xdr:row>
      <xdr:rowOff>142875</xdr:rowOff>
    </xdr:to>
    <xdr:sp>
      <xdr:nvSpPr>
        <xdr:cNvPr id="2" name="TextBox 2"/>
        <xdr:cNvSpPr txBox="1">
          <a:spLocks noChangeArrowheads="1"/>
        </xdr:cNvSpPr>
      </xdr:nvSpPr>
      <xdr:spPr>
        <a:xfrm>
          <a:off x="552450" y="2514600"/>
          <a:ext cx="233362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 fatto 3 ripetizioni per ogni altezza di sgancio.
Per semplicita' ho riportato solo le altezze massime raggiunte.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104775</xdr:rowOff>
    </xdr:from>
    <xdr:to>
      <xdr:col>12</xdr:col>
      <xdr:colOff>476250</xdr:colOff>
      <xdr:row>25</xdr:row>
      <xdr:rowOff>66675</xdr:rowOff>
    </xdr:to>
    <xdr:graphicFrame>
      <xdr:nvGraphicFramePr>
        <xdr:cNvPr id="1" name="Chart 1"/>
        <xdr:cNvGraphicFramePr/>
      </xdr:nvGraphicFramePr>
      <xdr:xfrm>
        <a:off x="3124200" y="428625"/>
        <a:ext cx="4667250" cy="3686175"/>
      </xdr:xfrm>
      <a:graphic>
        <a:graphicData uri="http://schemas.openxmlformats.org/drawingml/2006/chart">
          <c:chart xmlns:c="http://schemas.openxmlformats.org/drawingml/2006/chart" r:id="rId1"/>
        </a:graphicData>
      </a:graphic>
    </xdr:graphicFrame>
    <xdr:clientData/>
  </xdr:twoCellAnchor>
  <xdr:twoCellAnchor>
    <xdr:from>
      <xdr:col>0</xdr:col>
      <xdr:colOff>342900</xdr:colOff>
      <xdr:row>13</xdr:row>
      <xdr:rowOff>133350</xdr:rowOff>
    </xdr:from>
    <xdr:to>
      <xdr:col>4</xdr:col>
      <xdr:colOff>295275</xdr:colOff>
      <xdr:row>17</xdr:row>
      <xdr:rowOff>104775</xdr:rowOff>
    </xdr:to>
    <xdr:sp>
      <xdr:nvSpPr>
        <xdr:cNvPr id="2" name="TextBox 2"/>
        <xdr:cNvSpPr txBox="1">
          <a:spLocks noChangeArrowheads="1"/>
        </xdr:cNvSpPr>
      </xdr:nvSpPr>
      <xdr:spPr>
        <a:xfrm>
          <a:off x="342900" y="2238375"/>
          <a:ext cx="23907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 aggiungere la linea di tendenza:
clic sui dati &gt; aagiungi linea di tendenza &gt; scegliere il tipo, in questo caso la retta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104775</xdr:rowOff>
    </xdr:from>
    <xdr:to>
      <xdr:col>12</xdr:col>
      <xdr:colOff>476250</xdr:colOff>
      <xdr:row>25</xdr:row>
      <xdr:rowOff>66675</xdr:rowOff>
    </xdr:to>
    <xdr:graphicFrame>
      <xdr:nvGraphicFramePr>
        <xdr:cNvPr id="1" name="Chart 1"/>
        <xdr:cNvGraphicFramePr/>
      </xdr:nvGraphicFramePr>
      <xdr:xfrm>
        <a:off x="3124200" y="428625"/>
        <a:ext cx="4667250" cy="36861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17</xdr:row>
      <xdr:rowOff>28575</xdr:rowOff>
    </xdr:from>
    <xdr:to>
      <xdr:col>4</xdr:col>
      <xdr:colOff>304800</xdr:colOff>
      <xdr:row>21</xdr:row>
      <xdr:rowOff>0</xdr:rowOff>
    </xdr:to>
    <xdr:sp>
      <xdr:nvSpPr>
        <xdr:cNvPr id="2" name="TextBox 2"/>
        <xdr:cNvSpPr txBox="1">
          <a:spLocks noChangeArrowheads="1"/>
        </xdr:cNvSpPr>
      </xdr:nvSpPr>
      <xdr:spPr>
        <a:xfrm>
          <a:off x="352425" y="2781300"/>
          <a:ext cx="23907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 aggiungere la linea di tendenza:
clic sui dati &gt; aggiungi linea di tendenza &gt; scegliere il tipo, in questo caso la retta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4"/>
  <sheetViews>
    <sheetView zoomScale="140" zoomScaleNormal="140" workbookViewId="0" topLeftCell="A1">
      <selection activeCell="A1" sqref="A1"/>
    </sheetView>
  </sheetViews>
  <sheetFormatPr defaultColWidth="9.140625" defaultRowHeight="12.75"/>
  <sheetData>
    <row r="1" ht="12.75">
      <c r="A1" t="s">
        <v>17</v>
      </c>
    </row>
    <row r="2" spans="2:3" ht="12.75">
      <c r="B2">
        <v>1</v>
      </c>
      <c r="C2" t="s">
        <v>37</v>
      </c>
    </row>
    <row r="3" spans="2:3" ht="12.75">
      <c r="B3">
        <v>2</v>
      </c>
      <c r="C3" t="s">
        <v>40</v>
      </c>
    </row>
    <row r="4" spans="2:3" ht="12.75">
      <c r="B4">
        <v>3</v>
      </c>
      <c r="C4" t="s">
        <v>44</v>
      </c>
    </row>
    <row r="5" spans="2:3" ht="12.75">
      <c r="B5">
        <v>4</v>
      </c>
      <c r="C5" t="s">
        <v>45</v>
      </c>
    </row>
    <row r="6" spans="2:3" ht="12.75">
      <c r="B6">
        <v>7</v>
      </c>
      <c r="C6" t="s">
        <v>46</v>
      </c>
    </row>
    <row r="8" spans="2:3" ht="12.75">
      <c r="B8">
        <v>11</v>
      </c>
      <c r="C8" t="s">
        <v>18</v>
      </c>
    </row>
    <row r="9" spans="2:3" ht="12.75">
      <c r="B9">
        <v>12</v>
      </c>
      <c r="C9" t="s">
        <v>14</v>
      </c>
    </row>
    <row r="10" spans="2:3" ht="12.75">
      <c r="B10">
        <v>13</v>
      </c>
      <c r="C10" t="s">
        <v>15</v>
      </c>
    </row>
    <row r="11" spans="2:3" ht="12.75">
      <c r="B11">
        <v>14</v>
      </c>
      <c r="C11" t="s">
        <v>16</v>
      </c>
    </row>
    <row r="13" spans="2:3" ht="12.75">
      <c r="B13">
        <v>20</v>
      </c>
      <c r="C13" t="s">
        <v>32</v>
      </c>
    </row>
    <row r="14" spans="2:3" ht="12.75">
      <c r="B14">
        <v>21</v>
      </c>
      <c r="C14" t="s">
        <v>33</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4"/>
  <sheetViews>
    <sheetView workbookViewId="0" topLeftCell="A1">
      <selection activeCell="A2" sqref="A2"/>
    </sheetView>
  </sheetViews>
  <sheetFormatPr defaultColWidth="9.140625" defaultRowHeight="12.75"/>
  <sheetData>
    <row r="1" ht="12.75">
      <c r="A1" t="s">
        <v>8</v>
      </c>
    </row>
    <row r="3" spans="2:4" ht="12.75">
      <c r="B3" s="1"/>
      <c r="C3" s="1" t="s">
        <v>0</v>
      </c>
      <c r="D3" s="1" t="s">
        <v>1</v>
      </c>
    </row>
    <row r="4" spans="2:4" ht="12.75">
      <c r="B4">
        <v>1</v>
      </c>
      <c r="C4">
        <v>150</v>
      </c>
      <c r="D4">
        <v>116.4</v>
      </c>
    </row>
    <row r="5" spans="2:4" ht="12.75">
      <c r="B5">
        <v>2</v>
      </c>
      <c r="C5">
        <v>140</v>
      </c>
      <c r="D5">
        <v>107.2</v>
      </c>
    </row>
    <row r="6" spans="2:4" ht="12.75">
      <c r="B6">
        <v>3</v>
      </c>
      <c r="C6">
        <v>130</v>
      </c>
      <c r="D6">
        <v>103.4</v>
      </c>
    </row>
    <row r="7" spans="2:4" ht="12.75">
      <c r="B7">
        <v>4</v>
      </c>
      <c r="C7">
        <v>120</v>
      </c>
      <c r="D7">
        <v>99.3</v>
      </c>
    </row>
    <row r="8" spans="2:4" ht="12.75">
      <c r="B8">
        <v>5</v>
      </c>
      <c r="C8">
        <v>110</v>
      </c>
      <c r="D8">
        <v>88</v>
      </c>
    </row>
    <row r="9" spans="2:4" ht="12.75">
      <c r="B9">
        <v>6</v>
      </c>
      <c r="C9">
        <v>100</v>
      </c>
      <c r="D9">
        <v>84.4</v>
      </c>
    </row>
    <row r="10" spans="2:4" ht="12.75">
      <c r="B10">
        <v>7</v>
      </c>
      <c r="C10">
        <v>90</v>
      </c>
      <c r="D10">
        <v>74.8</v>
      </c>
    </row>
    <row r="11" spans="2:4" ht="12.75">
      <c r="B11">
        <v>8</v>
      </c>
      <c r="C11">
        <v>80</v>
      </c>
      <c r="D11">
        <v>70.7</v>
      </c>
    </row>
    <row r="12" spans="2:4" ht="12.75">
      <c r="B12">
        <v>9</v>
      </c>
      <c r="C12">
        <v>70</v>
      </c>
      <c r="D12">
        <v>57.7</v>
      </c>
    </row>
    <row r="13" spans="2:4" ht="12.75">
      <c r="B13">
        <v>10</v>
      </c>
      <c r="C13">
        <v>60</v>
      </c>
      <c r="D13">
        <v>50.4</v>
      </c>
    </row>
    <row r="14" spans="1:4" ht="12.75">
      <c r="A14" t="s">
        <v>2</v>
      </c>
      <c r="C14">
        <v>0</v>
      </c>
      <c r="D14">
        <v>0</v>
      </c>
    </row>
  </sheetData>
  <printOptions/>
  <pageMargins left="0.75" right="0.75" top="1" bottom="1" header="0.5" footer="0.5"/>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D14"/>
  <sheetViews>
    <sheetView workbookViewId="0" topLeftCell="A1">
      <selection activeCell="B45" sqref="B45"/>
    </sheetView>
  </sheetViews>
  <sheetFormatPr defaultColWidth="9.140625" defaultRowHeight="12.75"/>
  <sheetData>
    <row r="1" ht="12.75">
      <c r="A1" t="s">
        <v>11</v>
      </c>
    </row>
    <row r="3" spans="2:4" ht="12.75">
      <c r="B3" s="1"/>
      <c r="C3" s="1" t="s">
        <v>0</v>
      </c>
      <c r="D3" s="1" t="s">
        <v>1</v>
      </c>
    </row>
    <row r="4" spans="2:4" ht="12.75">
      <c r="B4">
        <v>1</v>
      </c>
      <c r="C4">
        <v>150</v>
      </c>
      <c r="D4">
        <v>116.4</v>
      </c>
    </row>
    <row r="5" spans="2:4" ht="12.75">
      <c r="B5">
        <v>2</v>
      </c>
      <c r="C5">
        <v>140</v>
      </c>
      <c r="D5">
        <v>107.2</v>
      </c>
    </row>
    <row r="6" spans="2:4" ht="12.75">
      <c r="B6">
        <v>3</v>
      </c>
      <c r="C6">
        <v>130</v>
      </c>
      <c r="D6">
        <v>103.4</v>
      </c>
    </row>
    <row r="7" spans="2:4" ht="12.75">
      <c r="B7">
        <v>4</v>
      </c>
      <c r="C7">
        <v>120</v>
      </c>
      <c r="D7">
        <v>99.3</v>
      </c>
    </row>
    <row r="8" spans="2:4" ht="12.75">
      <c r="B8">
        <v>5</v>
      </c>
      <c r="C8">
        <v>110</v>
      </c>
      <c r="D8">
        <v>88</v>
      </c>
    </row>
    <row r="9" spans="2:4" ht="12.75">
      <c r="B9">
        <v>6</v>
      </c>
      <c r="C9">
        <v>100</v>
      </c>
      <c r="D9">
        <v>84.4</v>
      </c>
    </row>
    <row r="10" spans="2:4" ht="12.75">
      <c r="B10">
        <v>7</v>
      </c>
      <c r="C10">
        <v>90</v>
      </c>
      <c r="D10">
        <v>74.8</v>
      </c>
    </row>
    <row r="11" spans="2:4" ht="12.75">
      <c r="B11">
        <v>8</v>
      </c>
      <c r="C11">
        <v>80</v>
      </c>
      <c r="D11">
        <v>70.7</v>
      </c>
    </row>
    <row r="12" spans="2:4" ht="12.75">
      <c r="B12">
        <v>9</v>
      </c>
      <c r="C12">
        <v>70</v>
      </c>
      <c r="D12">
        <v>57.7</v>
      </c>
    </row>
    <row r="13" spans="2:4" ht="12.75">
      <c r="B13">
        <v>10</v>
      </c>
      <c r="C13">
        <v>60</v>
      </c>
      <c r="D13">
        <v>50.4</v>
      </c>
    </row>
    <row r="14" spans="1:4" ht="12.75">
      <c r="A14" t="s">
        <v>2</v>
      </c>
      <c r="C14">
        <v>0</v>
      </c>
      <c r="D14">
        <v>0</v>
      </c>
    </row>
  </sheetData>
  <printOptions/>
  <pageMargins left="0.75" right="0.75" top="1" bottom="1" header="0.5" footer="0.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I16"/>
  <sheetViews>
    <sheetView workbookViewId="0" topLeftCell="A1">
      <selection activeCell="A1" sqref="A1"/>
    </sheetView>
  </sheetViews>
  <sheetFormatPr defaultColWidth="9.140625" defaultRowHeight="12.75"/>
  <cols>
    <col min="1" max="1" width="4.00390625" style="0" customWidth="1"/>
    <col min="2" max="2" width="5.8515625" style="0" customWidth="1"/>
    <col min="3" max="3" width="4.00390625" style="0" bestFit="1" customWidth="1"/>
    <col min="4" max="4" width="6.00390625" style="0" bestFit="1" customWidth="1"/>
    <col min="5" max="5" width="12.00390625" style="0" bestFit="1" customWidth="1"/>
    <col min="6" max="6" width="12.57421875" style="0" bestFit="1" customWidth="1"/>
  </cols>
  <sheetData>
    <row r="1" ht="12.75">
      <c r="H1" t="s">
        <v>13</v>
      </c>
    </row>
    <row r="2" spans="5:9" ht="12.75">
      <c r="E2" s="4" t="s">
        <v>12</v>
      </c>
      <c r="F2" t="s">
        <v>5</v>
      </c>
      <c r="H2" t="s">
        <v>6</v>
      </c>
      <c r="I2" t="s">
        <v>7</v>
      </c>
    </row>
    <row r="3" spans="5:9" ht="12.75">
      <c r="E3" s="2">
        <v>0.8117142857142857</v>
      </c>
      <c r="F3" s="3">
        <f>SUM(F7:F16)</f>
        <v>1.4210854715202004E-14</v>
      </c>
      <c r="H3" s="2">
        <v>95</v>
      </c>
      <c r="I3" s="3">
        <f>E3*H3</f>
        <v>77.11285714285714</v>
      </c>
    </row>
    <row r="5" spans="2:6" ht="12.75">
      <c r="B5" s="1"/>
      <c r="C5" s="1" t="s">
        <v>0</v>
      </c>
      <c r="D5" s="1" t="s">
        <v>1</v>
      </c>
      <c r="E5" s="1" t="s">
        <v>3</v>
      </c>
      <c r="F5" s="1" t="s">
        <v>4</v>
      </c>
    </row>
    <row r="6" spans="1:6" ht="12.75">
      <c r="A6" t="s">
        <v>2</v>
      </c>
      <c r="C6">
        <v>0</v>
      </c>
      <c r="D6">
        <v>0</v>
      </c>
      <c r="E6" s="3">
        <f>E$3*C6</f>
        <v>0</v>
      </c>
      <c r="F6" s="3"/>
    </row>
    <row r="7" spans="2:6" ht="12.75">
      <c r="B7">
        <v>10</v>
      </c>
      <c r="C7">
        <v>60</v>
      </c>
      <c r="D7">
        <v>50.4</v>
      </c>
      <c r="E7" s="3">
        <f aca="true" t="shared" si="0" ref="E7:E16">E$3*C7</f>
        <v>48.70285714285714</v>
      </c>
      <c r="F7" s="3">
        <f>D7-E7</f>
        <v>1.6971428571428575</v>
      </c>
    </row>
    <row r="8" spans="2:6" ht="12.75">
      <c r="B8">
        <v>9</v>
      </c>
      <c r="C8">
        <v>70</v>
      </c>
      <c r="D8">
        <v>57.7</v>
      </c>
      <c r="E8" s="3">
        <f t="shared" si="0"/>
        <v>56.82</v>
      </c>
      <c r="F8" s="3">
        <f aca="true" t="shared" si="1" ref="F8:F16">D8-E8</f>
        <v>0.8800000000000026</v>
      </c>
    </row>
    <row r="9" spans="2:6" ht="12.75">
      <c r="B9">
        <v>8</v>
      </c>
      <c r="C9">
        <v>80</v>
      </c>
      <c r="D9">
        <v>70.7</v>
      </c>
      <c r="E9" s="3">
        <f t="shared" si="0"/>
        <v>64.93714285714286</v>
      </c>
      <c r="F9" s="3">
        <f t="shared" si="1"/>
        <v>5.762857142857143</v>
      </c>
    </row>
    <row r="10" spans="2:6" ht="12.75">
      <c r="B10">
        <v>7</v>
      </c>
      <c r="C10">
        <v>90</v>
      </c>
      <c r="D10">
        <v>74.8</v>
      </c>
      <c r="E10" s="3">
        <f t="shared" si="0"/>
        <v>73.05428571428571</v>
      </c>
      <c r="F10" s="3">
        <f t="shared" si="1"/>
        <v>1.7457142857142856</v>
      </c>
    </row>
    <row r="11" spans="2:6" ht="12.75">
      <c r="B11">
        <v>6</v>
      </c>
      <c r="C11">
        <v>100</v>
      </c>
      <c r="D11">
        <v>84.4</v>
      </c>
      <c r="E11" s="3">
        <f t="shared" si="0"/>
        <v>81.17142857142858</v>
      </c>
      <c r="F11" s="3">
        <f t="shared" si="1"/>
        <v>3.2285714285714278</v>
      </c>
    </row>
    <row r="12" spans="2:6" ht="12.75">
      <c r="B12">
        <v>5</v>
      </c>
      <c r="C12">
        <v>110</v>
      </c>
      <c r="D12">
        <v>88</v>
      </c>
      <c r="E12" s="3">
        <f t="shared" si="0"/>
        <v>89.28857142857143</v>
      </c>
      <c r="F12" s="3">
        <f t="shared" si="1"/>
        <v>-1.28857142857143</v>
      </c>
    </row>
    <row r="13" spans="2:6" ht="12.75">
      <c r="B13">
        <v>4</v>
      </c>
      <c r="C13">
        <v>120</v>
      </c>
      <c r="D13">
        <v>99.3</v>
      </c>
      <c r="E13" s="3">
        <f t="shared" si="0"/>
        <v>97.40571428571428</v>
      </c>
      <c r="F13" s="3">
        <f t="shared" si="1"/>
        <v>1.894285714285715</v>
      </c>
    </row>
    <row r="14" spans="2:6" ht="12.75">
      <c r="B14">
        <v>3</v>
      </c>
      <c r="C14">
        <v>130</v>
      </c>
      <c r="D14">
        <v>103.4</v>
      </c>
      <c r="E14" s="3">
        <f t="shared" si="0"/>
        <v>105.52285714285715</v>
      </c>
      <c r="F14" s="3">
        <f t="shared" si="1"/>
        <v>-2.1228571428571428</v>
      </c>
    </row>
    <row r="15" spans="2:6" ht="12.75">
      <c r="B15">
        <v>2</v>
      </c>
      <c r="C15">
        <v>140</v>
      </c>
      <c r="D15">
        <v>107.2</v>
      </c>
      <c r="E15" s="3">
        <f t="shared" si="0"/>
        <v>113.64</v>
      </c>
      <c r="F15" s="3">
        <f t="shared" si="1"/>
        <v>-6.439999999999998</v>
      </c>
    </row>
    <row r="16" spans="2:6" ht="12.75">
      <c r="B16">
        <v>1</v>
      </c>
      <c r="C16">
        <v>150</v>
      </c>
      <c r="D16">
        <v>116.4</v>
      </c>
      <c r="E16" s="3">
        <f t="shared" si="0"/>
        <v>121.75714285714285</v>
      </c>
      <c r="F16" s="3">
        <f t="shared" si="1"/>
        <v>-5.357142857142847</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L28"/>
  <sheetViews>
    <sheetView workbookViewId="0" topLeftCell="A1">
      <selection activeCell="D3" sqref="D3"/>
    </sheetView>
  </sheetViews>
  <sheetFormatPr defaultColWidth="9.140625" defaultRowHeight="12.75"/>
  <cols>
    <col min="1" max="3" width="6.7109375" style="0" customWidth="1"/>
    <col min="4" max="4" width="5.140625" style="0" customWidth="1"/>
    <col min="5" max="16384" width="6.7109375" style="0" customWidth="1"/>
  </cols>
  <sheetData>
    <row r="1" ht="12.75">
      <c r="A1" t="s">
        <v>19</v>
      </c>
    </row>
    <row r="3" spans="3:4" ht="12.75">
      <c r="C3" t="s">
        <v>20</v>
      </c>
      <c r="D3" s="3">
        <f>MIN(D9:D24)</f>
        <v>0.7866666666666666</v>
      </c>
    </row>
    <row r="4" spans="3:7" ht="12.75">
      <c r="C4" t="s">
        <v>21</v>
      </c>
      <c r="D4" s="3">
        <f>MAX(D9:D24)</f>
        <v>0.9375</v>
      </c>
      <c r="F4" s="1"/>
      <c r="G4" s="1"/>
    </row>
    <row r="5" spans="3:8" ht="12.75">
      <c r="C5" s="1" t="s">
        <v>22</v>
      </c>
      <c r="D5" s="3">
        <f>AVERAGE(D9:D24)</f>
        <v>0.8724049474830725</v>
      </c>
      <c r="F5" s="5">
        <v>0.87</v>
      </c>
      <c r="G5" t="s">
        <v>23</v>
      </c>
      <c r="H5" s="6"/>
    </row>
    <row r="6" ht="12.75">
      <c r="G6" s="7"/>
    </row>
    <row r="7" spans="1:7" ht="12.75">
      <c r="A7" s="1" t="s">
        <v>24</v>
      </c>
      <c r="B7" s="1" t="s">
        <v>0</v>
      </c>
      <c r="C7" s="1" t="s">
        <v>1</v>
      </c>
      <c r="D7" s="1" t="s">
        <v>25</v>
      </c>
      <c r="E7" s="6" t="s">
        <v>26</v>
      </c>
      <c r="F7" s="7"/>
      <c r="G7" s="7"/>
    </row>
    <row r="8" spans="1:7" ht="12.75">
      <c r="A8" s="1"/>
      <c r="B8" s="1">
        <v>0</v>
      </c>
      <c r="C8" s="1">
        <v>0</v>
      </c>
      <c r="D8" s="1"/>
      <c r="F8" s="3">
        <f aca="true" t="shared" si="0" ref="F8:F24">B8*$F$5</f>
        <v>0</v>
      </c>
      <c r="G8" s="7"/>
    </row>
    <row r="9" spans="1:7" ht="12.75">
      <c r="A9">
        <v>1</v>
      </c>
      <c r="B9">
        <v>40</v>
      </c>
      <c r="C9">
        <v>37.5</v>
      </c>
      <c r="D9" s="3">
        <f aca="true" t="shared" si="1" ref="D9:D24">C9/B9</f>
        <v>0.9375</v>
      </c>
      <c r="F9" s="3">
        <f t="shared" si="0"/>
        <v>34.8</v>
      </c>
      <c r="G9" s="7"/>
    </row>
    <row r="10" spans="1:7" ht="12.75">
      <c r="A10">
        <v>2</v>
      </c>
      <c r="B10">
        <v>45</v>
      </c>
      <c r="C10">
        <v>40.5</v>
      </c>
      <c r="D10" s="3">
        <f t="shared" si="1"/>
        <v>0.9</v>
      </c>
      <c r="F10" s="3">
        <f t="shared" si="0"/>
        <v>39.15</v>
      </c>
      <c r="G10" s="7"/>
    </row>
    <row r="11" spans="1:7" ht="12.75">
      <c r="A11">
        <v>3</v>
      </c>
      <c r="B11">
        <v>50</v>
      </c>
      <c r="C11">
        <v>45</v>
      </c>
      <c r="D11" s="3">
        <f t="shared" si="1"/>
        <v>0.9</v>
      </c>
      <c r="F11" s="3">
        <f t="shared" si="0"/>
        <v>43.5</v>
      </c>
      <c r="G11" s="7"/>
    </row>
    <row r="12" spans="1:7" ht="12.75">
      <c r="A12">
        <v>4</v>
      </c>
      <c r="B12">
        <v>55</v>
      </c>
      <c r="C12">
        <v>48</v>
      </c>
      <c r="D12" s="3">
        <f t="shared" si="1"/>
        <v>0.8727272727272727</v>
      </c>
      <c r="F12" s="3">
        <f t="shared" si="0"/>
        <v>47.85</v>
      </c>
      <c r="G12" s="7"/>
    </row>
    <row r="13" spans="1:7" ht="12.75">
      <c r="A13">
        <v>5</v>
      </c>
      <c r="B13">
        <v>60</v>
      </c>
      <c r="C13">
        <v>53</v>
      </c>
      <c r="D13" s="3">
        <f t="shared" si="1"/>
        <v>0.8833333333333333</v>
      </c>
      <c r="F13" s="3">
        <f t="shared" si="0"/>
        <v>52.2</v>
      </c>
      <c r="G13" s="7"/>
    </row>
    <row r="14" spans="1:7" ht="12.75">
      <c r="A14">
        <v>6</v>
      </c>
      <c r="B14">
        <v>65</v>
      </c>
      <c r="C14">
        <v>60</v>
      </c>
      <c r="D14" s="3">
        <f t="shared" si="1"/>
        <v>0.9230769230769231</v>
      </c>
      <c r="F14" s="3">
        <f t="shared" si="0"/>
        <v>56.55</v>
      </c>
      <c r="G14" s="7"/>
    </row>
    <row r="15" spans="1:7" ht="12.75">
      <c r="A15">
        <v>7</v>
      </c>
      <c r="B15">
        <v>70</v>
      </c>
      <c r="C15">
        <v>61</v>
      </c>
      <c r="D15" s="3">
        <f t="shared" si="1"/>
        <v>0.8714285714285714</v>
      </c>
      <c r="F15" s="3">
        <f t="shared" si="0"/>
        <v>60.9</v>
      </c>
      <c r="G15" s="7"/>
    </row>
    <row r="16" spans="1:7" ht="12.75">
      <c r="A16">
        <v>8</v>
      </c>
      <c r="B16">
        <v>75</v>
      </c>
      <c r="C16">
        <v>65</v>
      </c>
      <c r="D16" s="3">
        <f t="shared" si="1"/>
        <v>0.8666666666666667</v>
      </c>
      <c r="F16" s="3">
        <f t="shared" si="0"/>
        <v>65.25</v>
      </c>
      <c r="G16" s="7"/>
    </row>
    <row r="17" spans="1:7" ht="12.75">
      <c r="A17">
        <v>9</v>
      </c>
      <c r="B17">
        <v>80</v>
      </c>
      <c r="C17">
        <v>72.5</v>
      </c>
      <c r="D17" s="3">
        <f t="shared" si="1"/>
        <v>0.90625</v>
      </c>
      <c r="F17" s="3">
        <f t="shared" si="0"/>
        <v>69.6</v>
      </c>
      <c r="G17" s="7"/>
    </row>
    <row r="18" spans="1:7" ht="12.75">
      <c r="A18">
        <v>10</v>
      </c>
      <c r="B18">
        <v>90</v>
      </c>
      <c r="C18">
        <v>79</v>
      </c>
      <c r="D18" s="3">
        <f t="shared" si="1"/>
        <v>0.8777777777777778</v>
      </c>
      <c r="F18" s="3">
        <f t="shared" si="0"/>
        <v>78.3</v>
      </c>
      <c r="G18" s="7"/>
    </row>
    <row r="19" spans="1:7" ht="12.75">
      <c r="A19">
        <v>11</v>
      </c>
      <c r="B19">
        <v>100</v>
      </c>
      <c r="C19">
        <v>86</v>
      </c>
      <c r="D19" s="3">
        <f t="shared" si="1"/>
        <v>0.86</v>
      </c>
      <c r="F19" s="3">
        <f t="shared" si="0"/>
        <v>87</v>
      </c>
      <c r="G19" s="7"/>
    </row>
    <row r="20" spans="1:7" ht="12.75">
      <c r="A20">
        <v>12</v>
      </c>
      <c r="B20">
        <v>110</v>
      </c>
      <c r="C20">
        <v>92.5</v>
      </c>
      <c r="D20" s="3">
        <f t="shared" si="1"/>
        <v>0.8409090909090909</v>
      </c>
      <c r="F20" s="3">
        <f t="shared" si="0"/>
        <v>95.7</v>
      </c>
      <c r="G20" s="7"/>
    </row>
    <row r="21" spans="1:7" ht="12.75">
      <c r="A21">
        <v>13</v>
      </c>
      <c r="B21">
        <v>120</v>
      </c>
      <c r="C21">
        <v>102</v>
      </c>
      <c r="D21" s="3">
        <f t="shared" si="1"/>
        <v>0.85</v>
      </c>
      <c r="F21" s="3">
        <f t="shared" si="0"/>
        <v>104.4</v>
      </c>
      <c r="G21" s="7"/>
    </row>
    <row r="22" spans="1:6" ht="12.75">
      <c r="A22">
        <v>14</v>
      </c>
      <c r="B22">
        <v>130</v>
      </c>
      <c r="C22">
        <v>110.5</v>
      </c>
      <c r="D22" s="3">
        <f t="shared" si="1"/>
        <v>0.85</v>
      </c>
      <c r="F22" s="3">
        <f t="shared" si="0"/>
        <v>113.1</v>
      </c>
    </row>
    <row r="23" spans="1:6" ht="12.75">
      <c r="A23">
        <v>15</v>
      </c>
      <c r="B23">
        <v>140</v>
      </c>
      <c r="C23">
        <v>116.5</v>
      </c>
      <c r="D23" s="3">
        <f t="shared" si="1"/>
        <v>0.8321428571428572</v>
      </c>
      <c r="F23" s="3">
        <f t="shared" si="0"/>
        <v>121.8</v>
      </c>
    </row>
    <row r="24" spans="1:6" ht="12.75">
      <c r="A24">
        <v>16</v>
      </c>
      <c r="B24">
        <v>150</v>
      </c>
      <c r="C24">
        <v>118</v>
      </c>
      <c r="D24" s="3">
        <f t="shared" si="1"/>
        <v>0.7866666666666666</v>
      </c>
      <c r="F24" s="3">
        <f t="shared" si="0"/>
        <v>130.5</v>
      </c>
    </row>
    <row r="26" spans="3:4" ht="12.75">
      <c r="C26" s="3">
        <f>CORREL(B8:B24,C8:C24)</f>
        <v>0.9967875000775008</v>
      </c>
      <c r="D26" t="s">
        <v>27</v>
      </c>
    </row>
    <row r="27" spans="3:12" ht="12.75">
      <c r="C27" s="3">
        <f>SLOPE(C8:C24,B8:B24)</f>
        <v>0.7999942276610482</v>
      </c>
      <c r="D27" t="s">
        <v>28</v>
      </c>
      <c r="H27" s="6" t="s">
        <v>29</v>
      </c>
      <c r="L27" t="s">
        <v>30</v>
      </c>
    </row>
    <row r="28" ht="12.75">
      <c r="H28" s="6" t="s">
        <v>31</v>
      </c>
    </row>
  </sheetData>
  <printOptions/>
  <pageMargins left="0.75" right="0.75" top="1" bottom="1" header="0.5" footer="0.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D27"/>
  <sheetViews>
    <sheetView workbookViewId="0" topLeftCell="A1">
      <selection activeCell="A2" sqref="A2"/>
    </sheetView>
  </sheetViews>
  <sheetFormatPr defaultColWidth="9.140625" defaultRowHeight="12.75"/>
  <cols>
    <col min="1" max="3" width="6.7109375" style="0" customWidth="1"/>
    <col min="4" max="4" width="4.7109375" style="0" customWidth="1"/>
  </cols>
  <sheetData>
    <row r="1" ht="12.75">
      <c r="A1" t="s">
        <v>36</v>
      </c>
    </row>
    <row r="3" spans="3:4" ht="12.75">
      <c r="C3" t="s">
        <v>20</v>
      </c>
      <c r="D3" s="3">
        <f>MIN(D9:D19)</f>
        <v>0.7</v>
      </c>
    </row>
    <row r="4" spans="3:4" ht="12.75">
      <c r="C4" t="s">
        <v>21</v>
      </c>
      <c r="D4" s="3">
        <f>MAX(D9:D19)</f>
        <v>0.8807692307692307</v>
      </c>
    </row>
    <row r="5" spans="3:4" ht="12.75">
      <c r="C5" s="1" t="s">
        <v>22</v>
      </c>
      <c r="D5" s="3">
        <f>AVERAGE(D9:D19)</f>
        <v>0.8013079597170507</v>
      </c>
    </row>
    <row r="6" spans="2:4" ht="12.75">
      <c r="B6" s="7"/>
      <c r="C6" s="7"/>
      <c r="D6" s="7"/>
    </row>
    <row r="7" spans="1:4" ht="12.75">
      <c r="A7" s="8" t="s">
        <v>24</v>
      </c>
      <c r="B7" s="11" t="s">
        <v>34</v>
      </c>
      <c r="C7" s="11" t="s">
        <v>35</v>
      </c>
      <c r="D7" s="11" t="s">
        <v>25</v>
      </c>
    </row>
    <row r="8" spans="1:4" ht="12.75">
      <c r="A8" s="8">
        <v>0</v>
      </c>
      <c r="B8" s="11">
        <v>0</v>
      </c>
      <c r="C8" s="11">
        <v>0</v>
      </c>
      <c r="D8" s="11"/>
    </row>
    <row r="9" spans="1:4" ht="12.75">
      <c r="A9" s="9">
        <v>1</v>
      </c>
      <c r="B9" s="12">
        <v>50</v>
      </c>
      <c r="C9" s="12">
        <v>38</v>
      </c>
      <c r="D9" s="10">
        <f>C9/B9</f>
        <v>0.76</v>
      </c>
    </row>
    <row r="10" spans="1:4" ht="12.75">
      <c r="A10" s="9">
        <v>2</v>
      </c>
      <c r="B10" s="12">
        <v>60</v>
      </c>
      <c r="C10" s="12">
        <v>43</v>
      </c>
      <c r="D10" s="10">
        <f aca="true" t="shared" si="0" ref="D10:D19">C10/B10</f>
        <v>0.7166666666666667</v>
      </c>
    </row>
    <row r="11" spans="1:4" ht="12.75">
      <c r="A11" s="9">
        <v>3</v>
      </c>
      <c r="B11" s="12">
        <v>70</v>
      </c>
      <c r="C11" s="12">
        <v>50</v>
      </c>
      <c r="D11" s="10">
        <f t="shared" si="0"/>
        <v>0.7142857142857143</v>
      </c>
    </row>
    <row r="12" spans="1:4" ht="12.75">
      <c r="A12" s="9">
        <v>4</v>
      </c>
      <c r="B12" s="12">
        <v>80</v>
      </c>
      <c r="C12" s="12">
        <v>56</v>
      </c>
      <c r="D12" s="10">
        <f t="shared" si="0"/>
        <v>0.7</v>
      </c>
    </row>
    <row r="13" spans="1:4" ht="12.75">
      <c r="A13" s="9">
        <v>5</v>
      </c>
      <c r="B13" s="12">
        <v>90</v>
      </c>
      <c r="C13" s="12">
        <v>69.5</v>
      </c>
      <c r="D13" s="10">
        <f t="shared" si="0"/>
        <v>0.7722222222222223</v>
      </c>
    </row>
    <row r="14" spans="1:4" ht="12.75">
      <c r="A14" s="9">
        <v>6</v>
      </c>
      <c r="B14" s="12">
        <v>100</v>
      </c>
      <c r="C14" s="12">
        <v>86.5</v>
      </c>
      <c r="D14" s="10">
        <f t="shared" si="0"/>
        <v>0.865</v>
      </c>
    </row>
    <row r="15" spans="1:4" ht="12.75">
      <c r="A15" s="9">
        <v>7</v>
      </c>
      <c r="B15" s="12">
        <v>110</v>
      </c>
      <c r="C15" s="12">
        <v>95.5</v>
      </c>
      <c r="D15" s="10">
        <f t="shared" si="0"/>
        <v>0.8681818181818182</v>
      </c>
    </row>
    <row r="16" spans="1:4" ht="12.75">
      <c r="A16" s="9">
        <v>8</v>
      </c>
      <c r="B16" s="12">
        <v>120</v>
      </c>
      <c r="C16" s="12">
        <v>100.5</v>
      </c>
      <c r="D16" s="10">
        <f t="shared" si="0"/>
        <v>0.8375</v>
      </c>
    </row>
    <row r="17" spans="1:4" ht="12.75">
      <c r="A17" s="9">
        <v>9</v>
      </c>
      <c r="B17" s="12">
        <v>130</v>
      </c>
      <c r="C17" s="12">
        <v>114.5</v>
      </c>
      <c r="D17" s="10">
        <f t="shared" si="0"/>
        <v>0.8807692307692307</v>
      </c>
    </row>
    <row r="18" spans="1:4" ht="12.75">
      <c r="A18" s="9">
        <v>10</v>
      </c>
      <c r="B18" s="12">
        <v>140</v>
      </c>
      <c r="C18" s="12">
        <v>118.5</v>
      </c>
      <c r="D18" s="10">
        <f t="shared" si="0"/>
        <v>0.8464285714285714</v>
      </c>
    </row>
    <row r="19" spans="1:4" ht="12.75">
      <c r="A19" s="9">
        <v>11</v>
      </c>
      <c r="B19" s="12">
        <v>150</v>
      </c>
      <c r="C19" s="12">
        <v>128</v>
      </c>
      <c r="D19" s="10">
        <f t="shared" si="0"/>
        <v>0.8533333333333334</v>
      </c>
    </row>
    <row r="20" spans="1:4" ht="12.75">
      <c r="A20" s="9"/>
      <c r="B20" s="12"/>
      <c r="C20" s="12"/>
      <c r="D20" s="12"/>
    </row>
    <row r="21" spans="2:4" ht="12.75">
      <c r="B21" s="7"/>
      <c r="C21" s="7"/>
      <c r="D21" s="7"/>
    </row>
    <row r="22" spans="2:4" ht="12" customHeight="1">
      <c r="B22" s="7"/>
      <c r="C22" s="7"/>
      <c r="D22" s="7"/>
    </row>
    <row r="23" spans="2:4" ht="12.75">
      <c r="B23" s="7"/>
      <c r="C23" s="7"/>
      <c r="D23" s="7"/>
    </row>
    <row r="24" spans="2:4" ht="12.75">
      <c r="B24" s="7"/>
      <c r="C24" s="7"/>
      <c r="D24" s="7"/>
    </row>
    <row r="25" spans="2:4" ht="12.75">
      <c r="B25" s="7"/>
      <c r="C25" s="7"/>
      <c r="D25" s="7"/>
    </row>
    <row r="26" spans="2:4" ht="12.75">
      <c r="B26" s="7"/>
      <c r="C26" s="7"/>
      <c r="D26" s="7"/>
    </row>
    <row r="27" spans="2:4" ht="12.75">
      <c r="B27" s="7"/>
      <c r="C27" s="7"/>
      <c r="D27" s="7"/>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35"/>
  <sheetViews>
    <sheetView workbookViewId="0" topLeftCell="A1">
      <selection activeCell="A2" sqref="A2"/>
    </sheetView>
  </sheetViews>
  <sheetFormatPr defaultColWidth="9.140625" defaultRowHeight="12.75"/>
  <cols>
    <col min="1" max="3" width="6.7109375" style="0" customWidth="1"/>
    <col min="4" max="4" width="4.7109375" style="0" customWidth="1"/>
    <col min="6" max="6" width="12.00390625" style="0" bestFit="1" customWidth="1"/>
    <col min="7" max="7" width="1.7109375" style="0" bestFit="1" customWidth="1"/>
    <col min="8" max="8" width="4.00390625" style="0" customWidth="1"/>
    <col min="9" max="9" width="2.140625" style="0" bestFit="1" customWidth="1"/>
    <col min="10" max="10" width="6.7109375" style="0" customWidth="1"/>
    <col min="12" max="12" width="5.00390625" style="0" bestFit="1" customWidth="1"/>
    <col min="13" max="13" width="2.140625" style="0" bestFit="1" customWidth="1"/>
    <col min="14" max="14" width="4.00390625" style="0" bestFit="1" customWidth="1"/>
    <col min="15" max="15" width="2.140625" style="0" bestFit="1" customWidth="1"/>
  </cols>
  <sheetData>
    <row r="1" ht="12.75">
      <c r="A1" t="s">
        <v>40</v>
      </c>
    </row>
    <row r="3" spans="2:4" ht="12.75">
      <c r="B3" s="7"/>
      <c r="C3" s="7"/>
      <c r="D3" s="7"/>
    </row>
    <row r="4" spans="2:4" ht="12.75">
      <c r="B4" s="7"/>
      <c r="C4" s="7"/>
      <c r="D4" s="7"/>
    </row>
    <row r="5" spans="2:11" ht="12.75">
      <c r="B5" s="7"/>
      <c r="C5" s="13"/>
      <c r="D5" s="7"/>
      <c r="K5" s="7"/>
    </row>
    <row r="6" spans="2:11" ht="12.75">
      <c r="B6" s="7"/>
      <c r="C6" s="7"/>
      <c r="D6" s="7"/>
      <c r="K6" s="7"/>
    </row>
    <row r="7" spans="1:15" ht="12.75">
      <c r="A7" s="8" t="s">
        <v>24</v>
      </c>
      <c r="B7" s="11" t="s">
        <v>34</v>
      </c>
      <c r="C7" s="11" t="s">
        <v>35</v>
      </c>
      <c r="D7" s="11" t="s">
        <v>25</v>
      </c>
      <c r="F7" s="11" t="s">
        <v>25</v>
      </c>
      <c r="G7" s="11" t="s">
        <v>39</v>
      </c>
      <c r="H7" s="11" t="s">
        <v>0</v>
      </c>
      <c r="I7" s="14" t="s">
        <v>38</v>
      </c>
      <c r="J7" s="11" t="s">
        <v>1</v>
      </c>
      <c r="K7" s="7"/>
      <c r="L7" s="11" t="s">
        <v>25</v>
      </c>
      <c r="M7" s="11" t="s">
        <v>39</v>
      </c>
      <c r="N7" s="11" t="s">
        <v>0</v>
      </c>
      <c r="O7" s="14" t="s">
        <v>38</v>
      </c>
    </row>
    <row r="8" spans="1:15" ht="12.75">
      <c r="A8" s="8">
        <v>0</v>
      </c>
      <c r="B8" s="11">
        <v>0</v>
      </c>
      <c r="C8" s="11">
        <v>0</v>
      </c>
      <c r="D8" s="11"/>
      <c r="G8" s="14"/>
      <c r="I8" s="14"/>
      <c r="K8" s="13"/>
      <c r="M8" s="14"/>
      <c r="O8" s="14"/>
    </row>
    <row r="9" spans="1:16" ht="12.75">
      <c r="A9" s="9">
        <v>1</v>
      </c>
      <c r="B9" s="12">
        <v>50</v>
      </c>
      <c r="C9" s="12">
        <v>38</v>
      </c>
      <c r="D9" s="10">
        <f aca="true" t="shared" si="0" ref="D9:D19">C9/B9</f>
        <v>0.76</v>
      </c>
      <c r="F9">
        <f aca="true" t="shared" si="1" ref="F9:F19">D9</f>
        <v>0.76</v>
      </c>
      <c r="G9" s="14" t="s">
        <v>39</v>
      </c>
      <c r="H9">
        <f aca="true" t="shared" si="2" ref="H9:H19">B9</f>
        <v>50</v>
      </c>
      <c r="I9" s="14" t="s">
        <v>38</v>
      </c>
      <c r="J9">
        <f aca="true" t="shared" si="3" ref="J9:J19">F9*H9</f>
        <v>38</v>
      </c>
      <c r="K9" s="7"/>
      <c r="L9">
        <f>ROUND(F9,2)</f>
        <v>0.76</v>
      </c>
      <c r="M9" s="14" t="s">
        <v>39</v>
      </c>
      <c r="N9">
        <f aca="true" t="shared" si="4" ref="N9:N19">H9</f>
        <v>50</v>
      </c>
      <c r="O9" s="14" t="s">
        <v>38</v>
      </c>
      <c r="P9">
        <f aca="true" t="shared" si="5" ref="P9:P19">L9*B9</f>
        <v>38</v>
      </c>
    </row>
    <row r="10" spans="1:16" ht="12.75">
      <c r="A10" s="9">
        <v>2</v>
      </c>
      <c r="B10" s="12">
        <v>60</v>
      </c>
      <c r="C10" s="12">
        <v>43</v>
      </c>
      <c r="D10" s="10">
        <f t="shared" si="0"/>
        <v>0.7166666666666667</v>
      </c>
      <c r="F10">
        <f t="shared" si="1"/>
        <v>0.7166666666666667</v>
      </c>
      <c r="G10" s="14" t="s">
        <v>39</v>
      </c>
      <c r="H10">
        <f t="shared" si="2"/>
        <v>60</v>
      </c>
      <c r="I10" s="14" t="s">
        <v>38</v>
      </c>
      <c r="J10">
        <f t="shared" si="3"/>
        <v>43</v>
      </c>
      <c r="K10" s="7"/>
      <c r="L10">
        <f aca="true" t="shared" si="6" ref="L10:L19">ROUND(F10,2)</f>
        <v>0.72</v>
      </c>
      <c r="M10" s="14" t="s">
        <v>39</v>
      </c>
      <c r="N10">
        <f t="shared" si="4"/>
        <v>60</v>
      </c>
      <c r="O10" s="14" t="s">
        <v>38</v>
      </c>
      <c r="P10">
        <f t="shared" si="5"/>
        <v>43.199999999999996</v>
      </c>
    </row>
    <row r="11" spans="1:16" ht="12.75">
      <c r="A11" s="9">
        <v>3</v>
      </c>
      <c r="B11" s="12">
        <v>70</v>
      </c>
      <c r="C11" s="12">
        <v>50</v>
      </c>
      <c r="D11" s="10">
        <f t="shared" si="0"/>
        <v>0.7142857142857143</v>
      </c>
      <c r="F11">
        <f t="shared" si="1"/>
        <v>0.7142857142857143</v>
      </c>
      <c r="G11" s="14" t="s">
        <v>39</v>
      </c>
      <c r="H11">
        <f t="shared" si="2"/>
        <v>70</v>
      </c>
      <c r="I11" s="14" t="s">
        <v>38</v>
      </c>
      <c r="J11">
        <f t="shared" si="3"/>
        <v>50</v>
      </c>
      <c r="K11" s="7"/>
      <c r="L11">
        <f t="shared" si="6"/>
        <v>0.71</v>
      </c>
      <c r="M11" s="14" t="s">
        <v>39</v>
      </c>
      <c r="N11">
        <f t="shared" si="4"/>
        <v>70</v>
      </c>
      <c r="O11" s="14" t="s">
        <v>38</v>
      </c>
      <c r="P11">
        <f t="shared" si="5"/>
        <v>49.699999999999996</v>
      </c>
    </row>
    <row r="12" spans="1:16" ht="12.75">
      <c r="A12" s="9">
        <v>4</v>
      </c>
      <c r="B12" s="12">
        <v>80</v>
      </c>
      <c r="C12" s="12">
        <v>56</v>
      </c>
      <c r="D12" s="10">
        <f t="shared" si="0"/>
        <v>0.7</v>
      </c>
      <c r="F12">
        <f t="shared" si="1"/>
        <v>0.7</v>
      </c>
      <c r="G12" s="14" t="s">
        <v>39</v>
      </c>
      <c r="H12">
        <f t="shared" si="2"/>
        <v>80</v>
      </c>
      <c r="I12" s="14" t="s">
        <v>38</v>
      </c>
      <c r="J12">
        <f t="shared" si="3"/>
        <v>56</v>
      </c>
      <c r="K12" s="7"/>
      <c r="L12">
        <f t="shared" si="6"/>
        <v>0.7</v>
      </c>
      <c r="M12" s="14" t="s">
        <v>39</v>
      </c>
      <c r="N12">
        <f t="shared" si="4"/>
        <v>80</v>
      </c>
      <c r="O12" s="14" t="s">
        <v>38</v>
      </c>
      <c r="P12">
        <f t="shared" si="5"/>
        <v>56</v>
      </c>
    </row>
    <row r="13" spans="1:16" ht="12.75">
      <c r="A13" s="9">
        <v>5</v>
      </c>
      <c r="B13" s="12">
        <v>90</v>
      </c>
      <c r="C13" s="12">
        <v>69.5</v>
      </c>
      <c r="D13" s="10">
        <f t="shared" si="0"/>
        <v>0.7722222222222223</v>
      </c>
      <c r="F13">
        <f t="shared" si="1"/>
        <v>0.7722222222222223</v>
      </c>
      <c r="G13" s="14" t="s">
        <v>39</v>
      </c>
      <c r="H13">
        <f t="shared" si="2"/>
        <v>90</v>
      </c>
      <c r="I13" s="14" t="s">
        <v>38</v>
      </c>
      <c r="J13">
        <f t="shared" si="3"/>
        <v>69.5</v>
      </c>
      <c r="K13" s="7"/>
      <c r="L13">
        <f t="shared" si="6"/>
        <v>0.77</v>
      </c>
      <c r="M13" s="14" t="s">
        <v>39</v>
      </c>
      <c r="N13">
        <f t="shared" si="4"/>
        <v>90</v>
      </c>
      <c r="O13" s="14" t="s">
        <v>38</v>
      </c>
      <c r="P13">
        <f t="shared" si="5"/>
        <v>69.3</v>
      </c>
    </row>
    <row r="14" spans="1:16" ht="12.75">
      <c r="A14" s="9">
        <v>6</v>
      </c>
      <c r="B14" s="12">
        <v>100</v>
      </c>
      <c r="C14" s="12">
        <v>86.5</v>
      </c>
      <c r="D14" s="10">
        <f t="shared" si="0"/>
        <v>0.865</v>
      </c>
      <c r="F14">
        <f t="shared" si="1"/>
        <v>0.865</v>
      </c>
      <c r="G14" s="14" t="s">
        <v>39</v>
      </c>
      <c r="H14">
        <f t="shared" si="2"/>
        <v>100</v>
      </c>
      <c r="I14" s="14" t="s">
        <v>38</v>
      </c>
      <c r="J14">
        <f t="shared" si="3"/>
        <v>86.5</v>
      </c>
      <c r="K14" s="7"/>
      <c r="L14">
        <f t="shared" si="6"/>
        <v>0.87</v>
      </c>
      <c r="M14" s="14" t="s">
        <v>39</v>
      </c>
      <c r="N14">
        <f t="shared" si="4"/>
        <v>100</v>
      </c>
      <c r="O14" s="14" t="s">
        <v>38</v>
      </c>
      <c r="P14">
        <f t="shared" si="5"/>
        <v>87</v>
      </c>
    </row>
    <row r="15" spans="1:16" ht="12.75">
      <c r="A15" s="9">
        <v>7</v>
      </c>
      <c r="B15" s="12">
        <v>110</v>
      </c>
      <c r="C15" s="12">
        <v>95.5</v>
      </c>
      <c r="D15" s="10">
        <f t="shared" si="0"/>
        <v>0.8681818181818182</v>
      </c>
      <c r="F15">
        <f t="shared" si="1"/>
        <v>0.8681818181818182</v>
      </c>
      <c r="G15" s="14" t="s">
        <v>39</v>
      </c>
      <c r="H15">
        <f t="shared" si="2"/>
        <v>110</v>
      </c>
      <c r="I15" s="14" t="s">
        <v>38</v>
      </c>
      <c r="J15">
        <f t="shared" si="3"/>
        <v>95.5</v>
      </c>
      <c r="K15" s="7"/>
      <c r="L15">
        <f t="shared" si="6"/>
        <v>0.87</v>
      </c>
      <c r="M15" s="14" t="s">
        <v>39</v>
      </c>
      <c r="N15">
        <f t="shared" si="4"/>
        <v>110</v>
      </c>
      <c r="O15" s="14" t="s">
        <v>38</v>
      </c>
      <c r="P15">
        <f t="shared" si="5"/>
        <v>95.7</v>
      </c>
    </row>
    <row r="16" spans="1:16" ht="12.75">
      <c r="A16" s="9">
        <v>8</v>
      </c>
      <c r="B16" s="12">
        <v>120</v>
      </c>
      <c r="C16" s="12">
        <v>100.5</v>
      </c>
      <c r="D16" s="10">
        <f t="shared" si="0"/>
        <v>0.8375</v>
      </c>
      <c r="F16">
        <f t="shared" si="1"/>
        <v>0.8375</v>
      </c>
      <c r="G16" s="14" t="s">
        <v>39</v>
      </c>
      <c r="H16">
        <f t="shared" si="2"/>
        <v>120</v>
      </c>
      <c r="I16" s="14" t="s">
        <v>38</v>
      </c>
      <c r="J16">
        <f t="shared" si="3"/>
        <v>100.5</v>
      </c>
      <c r="K16" s="7"/>
      <c r="L16">
        <f t="shared" si="6"/>
        <v>0.84</v>
      </c>
      <c r="M16" s="14" t="s">
        <v>39</v>
      </c>
      <c r="N16">
        <f t="shared" si="4"/>
        <v>120</v>
      </c>
      <c r="O16" s="14" t="s">
        <v>38</v>
      </c>
      <c r="P16">
        <f t="shared" si="5"/>
        <v>100.8</v>
      </c>
    </row>
    <row r="17" spans="1:16" ht="12.75">
      <c r="A17" s="9">
        <v>9</v>
      </c>
      <c r="B17" s="12">
        <v>130</v>
      </c>
      <c r="C17" s="12">
        <v>114.5</v>
      </c>
      <c r="D17" s="10">
        <f t="shared" si="0"/>
        <v>0.8807692307692307</v>
      </c>
      <c r="F17">
        <f t="shared" si="1"/>
        <v>0.8807692307692307</v>
      </c>
      <c r="G17" s="14" t="s">
        <v>39</v>
      </c>
      <c r="H17">
        <f t="shared" si="2"/>
        <v>130</v>
      </c>
      <c r="I17" s="14" t="s">
        <v>38</v>
      </c>
      <c r="J17">
        <f t="shared" si="3"/>
        <v>114.5</v>
      </c>
      <c r="K17" s="7"/>
      <c r="L17">
        <f t="shared" si="6"/>
        <v>0.88</v>
      </c>
      <c r="M17" s="14" t="s">
        <v>39</v>
      </c>
      <c r="N17">
        <f t="shared" si="4"/>
        <v>130</v>
      </c>
      <c r="O17" s="14" t="s">
        <v>38</v>
      </c>
      <c r="P17">
        <f t="shared" si="5"/>
        <v>114.4</v>
      </c>
    </row>
    <row r="18" spans="1:16" ht="12.75">
      <c r="A18" s="9">
        <v>10</v>
      </c>
      <c r="B18" s="12">
        <v>140</v>
      </c>
      <c r="C18" s="12">
        <v>118.5</v>
      </c>
      <c r="D18" s="10">
        <f t="shared" si="0"/>
        <v>0.8464285714285714</v>
      </c>
      <c r="F18">
        <f t="shared" si="1"/>
        <v>0.8464285714285714</v>
      </c>
      <c r="G18" s="14" t="s">
        <v>39</v>
      </c>
      <c r="H18">
        <f t="shared" si="2"/>
        <v>140</v>
      </c>
      <c r="I18" s="14" t="s">
        <v>38</v>
      </c>
      <c r="J18">
        <f t="shared" si="3"/>
        <v>118.5</v>
      </c>
      <c r="K18" s="7"/>
      <c r="L18">
        <f t="shared" si="6"/>
        <v>0.85</v>
      </c>
      <c r="M18" s="14" t="s">
        <v>39</v>
      </c>
      <c r="N18">
        <f t="shared" si="4"/>
        <v>140</v>
      </c>
      <c r="O18" s="14" t="s">
        <v>38</v>
      </c>
      <c r="P18">
        <f t="shared" si="5"/>
        <v>119</v>
      </c>
    </row>
    <row r="19" spans="1:16" ht="12.75">
      <c r="A19" s="9">
        <v>11</v>
      </c>
      <c r="B19" s="12">
        <v>150</v>
      </c>
      <c r="C19" s="12">
        <v>128</v>
      </c>
      <c r="D19" s="10">
        <f t="shared" si="0"/>
        <v>0.8533333333333334</v>
      </c>
      <c r="F19">
        <f t="shared" si="1"/>
        <v>0.8533333333333334</v>
      </c>
      <c r="G19" s="14" t="s">
        <v>39</v>
      </c>
      <c r="H19">
        <f t="shared" si="2"/>
        <v>150</v>
      </c>
      <c r="I19" s="14" t="s">
        <v>38</v>
      </c>
      <c r="J19">
        <f t="shared" si="3"/>
        <v>128</v>
      </c>
      <c r="K19" s="7"/>
      <c r="L19">
        <f t="shared" si="6"/>
        <v>0.85</v>
      </c>
      <c r="M19" s="14" t="s">
        <v>39</v>
      </c>
      <c r="N19">
        <f t="shared" si="4"/>
        <v>150</v>
      </c>
      <c r="O19" s="14" t="s">
        <v>38</v>
      </c>
      <c r="P19">
        <f t="shared" si="5"/>
        <v>127.5</v>
      </c>
    </row>
    <row r="20" spans="1:4" ht="12.75">
      <c r="A20" s="9"/>
      <c r="B20" s="12"/>
      <c r="C20" s="12"/>
      <c r="D20" s="12"/>
    </row>
    <row r="21" spans="2:4" ht="12.75">
      <c r="B21" s="7"/>
      <c r="C21" s="7"/>
      <c r="D21" s="7"/>
    </row>
    <row r="22" spans="2:4" ht="12" customHeight="1">
      <c r="B22" s="7"/>
      <c r="C22" s="7"/>
      <c r="D22" s="7"/>
    </row>
    <row r="23" spans="3:4" ht="12.75">
      <c r="C23" s="7" t="s">
        <v>47</v>
      </c>
      <c r="D23" s="7"/>
    </row>
    <row r="24" spans="3:4" ht="12.75">
      <c r="C24" s="28">
        <v>0</v>
      </c>
      <c r="D24" s="7"/>
    </row>
    <row r="25" spans="3:4" ht="12.75">
      <c r="C25" s="28">
        <v>43</v>
      </c>
      <c r="D25" s="7"/>
    </row>
    <row r="26" spans="3:4" ht="12.75">
      <c r="C26" s="28">
        <v>53.5</v>
      </c>
      <c r="D26" s="7"/>
    </row>
    <row r="27" spans="3:4" ht="12.75">
      <c r="C27" s="28">
        <v>61.8</v>
      </c>
      <c r="D27" s="7"/>
    </row>
    <row r="28" ht="12.75">
      <c r="C28" s="28">
        <v>69.5</v>
      </c>
    </row>
    <row r="29" ht="12.75">
      <c r="C29" s="28">
        <v>76</v>
      </c>
    </row>
    <row r="30" ht="12.75">
      <c r="C30" s="28">
        <v>83.7</v>
      </c>
    </row>
    <row r="31" ht="12.75">
      <c r="C31" s="28">
        <v>92.5</v>
      </c>
    </row>
    <row r="32" ht="12.75">
      <c r="C32" s="28">
        <v>101.5</v>
      </c>
    </row>
    <row r="33" ht="12.75">
      <c r="C33" s="28">
        <v>106.5</v>
      </c>
    </row>
    <row r="34" ht="12.75">
      <c r="C34" s="28">
        <v>115</v>
      </c>
    </row>
    <row r="35" ht="12.75">
      <c r="C35" s="28">
        <v>128.3</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27"/>
  <sheetViews>
    <sheetView workbookViewId="0" topLeftCell="A1">
      <selection activeCell="A2" sqref="A2"/>
    </sheetView>
  </sheetViews>
  <sheetFormatPr defaultColWidth="9.140625" defaultRowHeight="12.75"/>
  <cols>
    <col min="1" max="3" width="6.7109375" style="0" customWidth="1"/>
    <col min="4" max="4" width="4.7109375" style="0" customWidth="1"/>
    <col min="6" max="6" width="5.140625" style="0" customWidth="1"/>
    <col min="7" max="7" width="1.7109375" style="0" bestFit="1" customWidth="1"/>
    <col min="8" max="8" width="4.00390625" style="0" customWidth="1"/>
    <col min="9" max="9" width="2.140625" style="0" bestFit="1" customWidth="1"/>
    <col min="10" max="10" width="6.7109375" style="0" customWidth="1"/>
    <col min="12" max="12" width="5.140625" style="0" customWidth="1"/>
    <col min="13" max="13" width="1.7109375" style="0" bestFit="1" customWidth="1"/>
    <col min="14" max="14" width="4.00390625" style="0" customWidth="1"/>
    <col min="15" max="15" width="2.140625" style="0" bestFit="1" customWidth="1"/>
    <col min="16" max="16" width="6.7109375" style="0" customWidth="1"/>
    <col min="17" max="17" width="4.57421875" style="0" customWidth="1"/>
  </cols>
  <sheetData>
    <row r="1" ht="12.75">
      <c r="A1" t="s">
        <v>44</v>
      </c>
    </row>
    <row r="3" spans="2:4" ht="12.75">
      <c r="B3" s="7"/>
      <c r="C3" s="7"/>
      <c r="D3" s="7"/>
    </row>
    <row r="4" spans="2:4" ht="12.75">
      <c r="B4" s="7"/>
      <c r="C4" s="7"/>
      <c r="D4" s="7"/>
    </row>
    <row r="5" spans="2:19" ht="12.75">
      <c r="B5" s="7"/>
      <c r="C5" s="13"/>
      <c r="D5" s="7"/>
      <c r="R5" s="7"/>
      <c r="S5" s="7"/>
    </row>
    <row r="6" spans="2:19" ht="13.5" thickBot="1">
      <c r="B6" s="7"/>
      <c r="C6" s="7"/>
      <c r="D6" s="7"/>
      <c r="R6" s="7"/>
      <c r="S6" s="7"/>
    </row>
    <row r="7" spans="1:19" ht="12.75">
      <c r="A7" s="8" t="s">
        <v>24</v>
      </c>
      <c r="B7" s="11" t="s">
        <v>34</v>
      </c>
      <c r="C7" s="11" t="s">
        <v>35</v>
      </c>
      <c r="D7" s="11" t="s">
        <v>25</v>
      </c>
      <c r="F7" s="11" t="s">
        <v>25</v>
      </c>
      <c r="G7" s="11" t="s">
        <v>39</v>
      </c>
      <c r="H7" s="11" t="s">
        <v>0</v>
      </c>
      <c r="I7" s="14" t="s">
        <v>38</v>
      </c>
      <c r="J7" s="11" t="s">
        <v>1</v>
      </c>
      <c r="L7" s="15">
        <v>0.82</v>
      </c>
      <c r="M7" s="16"/>
      <c r="N7" s="16"/>
      <c r="O7" s="16"/>
      <c r="P7" s="17"/>
      <c r="R7" s="7"/>
      <c r="S7" s="7"/>
    </row>
    <row r="8" spans="1:19" ht="12.75">
      <c r="A8" s="8">
        <v>0</v>
      </c>
      <c r="B8" s="11">
        <v>0</v>
      </c>
      <c r="C8" s="11">
        <v>0</v>
      </c>
      <c r="D8" s="11"/>
      <c r="G8" s="14"/>
      <c r="I8" s="14"/>
      <c r="L8" s="18"/>
      <c r="M8" s="19"/>
      <c r="N8" s="20"/>
      <c r="O8" s="19"/>
      <c r="P8" s="21">
        <v>0</v>
      </c>
      <c r="R8" s="13"/>
      <c r="S8" s="7"/>
    </row>
    <row r="9" spans="1:19" ht="12.75">
      <c r="A9" s="9">
        <v>1</v>
      </c>
      <c r="B9" s="12">
        <v>50</v>
      </c>
      <c r="C9" s="12">
        <v>38</v>
      </c>
      <c r="D9" s="10">
        <f aca="true" t="shared" si="0" ref="D9:D19">C9/B9</f>
        <v>0.76</v>
      </c>
      <c r="F9">
        <f aca="true" t="shared" si="1" ref="F9:F19">D9</f>
        <v>0.76</v>
      </c>
      <c r="G9" s="14" t="s">
        <v>39</v>
      </c>
      <c r="H9">
        <f aca="true" t="shared" si="2" ref="H9:H19">B9</f>
        <v>50</v>
      </c>
      <c r="I9" s="14" t="s">
        <v>38</v>
      </c>
      <c r="J9">
        <f aca="true" t="shared" si="3" ref="J9:J19">F9*H9</f>
        <v>38</v>
      </c>
      <c r="L9" s="18">
        <f aca="true" t="shared" si="4" ref="L9:L19">L$7</f>
        <v>0.82</v>
      </c>
      <c r="M9" s="19" t="s">
        <v>39</v>
      </c>
      <c r="N9" s="20">
        <f aca="true" t="shared" si="5" ref="N9:N19">H9</f>
        <v>50</v>
      </c>
      <c r="O9" s="19" t="s">
        <v>38</v>
      </c>
      <c r="P9" s="25">
        <f aca="true" t="shared" si="6" ref="P9:P19">L9*N9</f>
        <v>41</v>
      </c>
      <c r="R9" s="7"/>
      <c r="S9" s="7"/>
    </row>
    <row r="10" spans="1:19" ht="12.75">
      <c r="A10" s="9">
        <v>2</v>
      </c>
      <c r="B10" s="12">
        <v>60</v>
      </c>
      <c r="C10" s="12">
        <v>43</v>
      </c>
      <c r="D10" s="10">
        <f t="shared" si="0"/>
        <v>0.7166666666666667</v>
      </c>
      <c r="F10">
        <f t="shared" si="1"/>
        <v>0.7166666666666667</v>
      </c>
      <c r="G10" s="14" t="s">
        <v>39</v>
      </c>
      <c r="H10">
        <f t="shared" si="2"/>
        <v>60</v>
      </c>
      <c r="I10" s="14" t="s">
        <v>38</v>
      </c>
      <c r="J10">
        <f t="shared" si="3"/>
        <v>43</v>
      </c>
      <c r="L10" s="18">
        <f t="shared" si="4"/>
        <v>0.82</v>
      </c>
      <c r="M10" s="19" t="s">
        <v>39</v>
      </c>
      <c r="N10" s="20">
        <f t="shared" si="5"/>
        <v>60</v>
      </c>
      <c r="O10" s="19" t="s">
        <v>38</v>
      </c>
      <c r="P10" s="25">
        <f t="shared" si="6"/>
        <v>49.199999999999996</v>
      </c>
      <c r="R10" s="7"/>
      <c r="S10" s="7"/>
    </row>
    <row r="11" spans="1:19" ht="12.75">
      <c r="A11" s="9">
        <v>3</v>
      </c>
      <c r="B11" s="12">
        <v>70</v>
      </c>
      <c r="C11" s="12">
        <v>50</v>
      </c>
      <c r="D11" s="10">
        <f t="shared" si="0"/>
        <v>0.7142857142857143</v>
      </c>
      <c r="F11">
        <f t="shared" si="1"/>
        <v>0.7142857142857143</v>
      </c>
      <c r="G11" s="14" t="s">
        <v>39</v>
      </c>
      <c r="H11">
        <f t="shared" si="2"/>
        <v>70</v>
      </c>
      <c r="I11" s="14" t="s">
        <v>38</v>
      </c>
      <c r="J11">
        <f t="shared" si="3"/>
        <v>50</v>
      </c>
      <c r="L11" s="18">
        <f t="shared" si="4"/>
        <v>0.82</v>
      </c>
      <c r="M11" s="19" t="s">
        <v>39</v>
      </c>
      <c r="N11" s="20">
        <f t="shared" si="5"/>
        <v>70</v>
      </c>
      <c r="O11" s="19" t="s">
        <v>38</v>
      </c>
      <c r="P11" s="25">
        <f t="shared" si="6"/>
        <v>57.4</v>
      </c>
      <c r="R11" s="7"/>
      <c r="S11" s="7"/>
    </row>
    <row r="12" spans="1:19" ht="12.75">
      <c r="A12" s="9">
        <v>4</v>
      </c>
      <c r="B12" s="12">
        <v>80</v>
      </c>
      <c r="C12" s="12">
        <v>56</v>
      </c>
      <c r="D12" s="10">
        <f t="shared" si="0"/>
        <v>0.7</v>
      </c>
      <c r="F12">
        <f t="shared" si="1"/>
        <v>0.7</v>
      </c>
      <c r="G12" s="14" t="s">
        <v>39</v>
      </c>
      <c r="H12">
        <f t="shared" si="2"/>
        <v>80</v>
      </c>
      <c r="I12" s="14" t="s">
        <v>38</v>
      </c>
      <c r="J12">
        <f t="shared" si="3"/>
        <v>56</v>
      </c>
      <c r="L12" s="18">
        <f t="shared" si="4"/>
        <v>0.82</v>
      </c>
      <c r="M12" s="19" t="s">
        <v>39</v>
      </c>
      <c r="N12" s="20">
        <f t="shared" si="5"/>
        <v>80</v>
      </c>
      <c r="O12" s="19" t="s">
        <v>38</v>
      </c>
      <c r="P12" s="25">
        <f t="shared" si="6"/>
        <v>65.6</v>
      </c>
      <c r="R12" s="7"/>
      <c r="S12" s="7"/>
    </row>
    <row r="13" spans="1:19" ht="12.75">
      <c r="A13" s="9">
        <v>5</v>
      </c>
      <c r="B13" s="12">
        <v>90</v>
      </c>
      <c r="C13" s="12">
        <v>69.5</v>
      </c>
      <c r="D13" s="10">
        <f t="shared" si="0"/>
        <v>0.7722222222222223</v>
      </c>
      <c r="F13">
        <f t="shared" si="1"/>
        <v>0.7722222222222223</v>
      </c>
      <c r="G13" s="14" t="s">
        <v>39</v>
      </c>
      <c r="H13">
        <f t="shared" si="2"/>
        <v>90</v>
      </c>
      <c r="I13" s="14" t="s">
        <v>38</v>
      </c>
      <c r="J13">
        <f t="shared" si="3"/>
        <v>69.5</v>
      </c>
      <c r="L13" s="18">
        <f t="shared" si="4"/>
        <v>0.82</v>
      </c>
      <c r="M13" s="19" t="s">
        <v>39</v>
      </c>
      <c r="N13" s="20">
        <f t="shared" si="5"/>
        <v>90</v>
      </c>
      <c r="O13" s="19" t="s">
        <v>38</v>
      </c>
      <c r="P13" s="25">
        <f t="shared" si="6"/>
        <v>73.8</v>
      </c>
      <c r="R13" s="7"/>
      <c r="S13" s="7"/>
    </row>
    <row r="14" spans="1:19" ht="12.75">
      <c r="A14" s="9">
        <v>6</v>
      </c>
      <c r="B14" s="12">
        <v>100</v>
      </c>
      <c r="C14" s="12">
        <v>86.5</v>
      </c>
      <c r="D14" s="10">
        <f t="shared" si="0"/>
        <v>0.865</v>
      </c>
      <c r="F14">
        <f t="shared" si="1"/>
        <v>0.865</v>
      </c>
      <c r="G14" s="14" t="s">
        <v>39</v>
      </c>
      <c r="H14">
        <f t="shared" si="2"/>
        <v>100</v>
      </c>
      <c r="I14" s="14" t="s">
        <v>38</v>
      </c>
      <c r="J14">
        <f t="shared" si="3"/>
        <v>86.5</v>
      </c>
      <c r="L14" s="18">
        <f t="shared" si="4"/>
        <v>0.82</v>
      </c>
      <c r="M14" s="19" t="s">
        <v>39</v>
      </c>
      <c r="N14" s="20">
        <f t="shared" si="5"/>
        <v>100</v>
      </c>
      <c r="O14" s="19" t="s">
        <v>38</v>
      </c>
      <c r="P14" s="25">
        <f t="shared" si="6"/>
        <v>82</v>
      </c>
      <c r="R14" s="7"/>
      <c r="S14" s="7"/>
    </row>
    <row r="15" spans="1:19" ht="12.75">
      <c r="A15" s="9">
        <v>7</v>
      </c>
      <c r="B15" s="12">
        <v>110</v>
      </c>
      <c r="C15" s="12">
        <v>95.5</v>
      </c>
      <c r="D15" s="10">
        <f t="shared" si="0"/>
        <v>0.8681818181818182</v>
      </c>
      <c r="F15">
        <f t="shared" si="1"/>
        <v>0.8681818181818182</v>
      </c>
      <c r="G15" s="14" t="s">
        <v>39</v>
      </c>
      <c r="H15">
        <f t="shared" si="2"/>
        <v>110</v>
      </c>
      <c r="I15" s="14" t="s">
        <v>38</v>
      </c>
      <c r="J15">
        <f t="shared" si="3"/>
        <v>95.5</v>
      </c>
      <c r="L15" s="18">
        <f t="shared" si="4"/>
        <v>0.82</v>
      </c>
      <c r="M15" s="19" t="s">
        <v>39</v>
      </c>
      <c r="N15" s="20">
        <f t="shared" si="5"/>
        <v>110</v>
      </c>
      <c r="O15" s="19" t="s">
        <v>38</v>
      </c>
      <c r="P15" s="25">
        <f t="shared" si="6"/>
        <v>90.19999999999999</v>
      </c>
      <c r="R15" s="7"/>
      <c r="S15" s="7"/>
    </row>
    <row r="16" spans="1:19" ht="12.75">
      <c r="A16" s="9">
        <v>8</v>
      </c>
      <c r="B16" s="12">
        <v>120</v>
      </c>
      <c r="C16" s="12">
        <v>100.5</v>
      </c>
      <c r="D16" s="10">
        <f t="shared" si="0"/>
        <v>0.8375</v>
      </c>
      <c r="F16">
        <f t="shared" si="1"/>
        <v>0.8375</v>
      </c>
      <c r="G16" s="14" t="s">
        <v>39</v>
      </c>
      <c r="H16">
        <f t="shared" si="2"/>
        <v>120</v>
      </c>
      <c r="I16" s="14" t="s">
        <v>38</v>
      </c>
      <c r="J16">
        <f t="shared" si="3"/>
        <v>100.5</v>
      </c>
      <c r="L16" s="18">
        <f t="shared" si="4"/>
        <v>0.82</v>
      </c>
      <c r="M16" s="19" t="s">
        <v>39</v>
      </c>
      <c r="N16" s="20">
        <f t="shared" si="5"/>
        <v>120</v>
      </c>
      <c r="O16" s="19" t="s">
        <v>38</v>
      </c>
      <c r="P16" s="25">
        <f t="shared" si="6"/>
        <v>98.39999999999999</v>
      </c>
      <c r="R16" s="7"/>
      <c r="S16" s="7"/>
    </row>
    <row r="17" spans="1:19" ht="12.75">
      <c r="A17" s="9">
        <v>9</v>
      </c>
      <c r="B17" s="12">
        <v>130</v>
      </c>
      <c r="C17" s="12">
        <v>114.5</v>
      </c>
      <c r="D17" s="10">
        <f t="shared" si="0"/>
        <v>0.8807692307692307</v>
      </c>
      <c r="F17">
        <f t="shared" si="1"/>
        <v>0.8807692307692307</v>
      </c>
      <c r="G17" s="14" t="s">
        <v>39</v>
      </c>
      <c r="H17">
        <f t="shared" si="2"/>
        <v>130</v>
      </c>
      <c r="I17" s="14" t="s">
        <v>38</v>
      </c>
      <c r="J17">
        <f t="shared" si="3"/>
        <v>114.5</v>
      </c>
      <c r="L17" s="18">
        <f t="shared" si="4"/>
        <v>0.82</v>
      </c>
      <c r="M17" s="19" t="s">
        <v>39</v>
      </c>
      <c r="N17" s="20">
        <f t="shared" si="5"/>
        <v>130</v>
      </c>
      <c r="O17" s="19" t="s">
        <v>38</v>
      </c>
      <c r="P17" s="25">
        <f t="shared" si="6"/>
        <v>106.6</v>
      </c>
      <c r="R17" s="7"/>
      <c r="S17" s="7"/>
    </row>
    <row r="18" spans="1:19" ht="12.75">
      <c r="A18" s="9">
        <v>10</v>
      </c>
      <c r="B18" s="12">
        <v>140</v>
      </c>
      <c r="C18" s="12">
        <v>118.5</v>
      </c>
      <c r="D18" s="10">
        <f t="shared" si="0"/>
        <v>0.8464285714285714</v>
      </c>
      <c r="F18">
        <f t="shared" si="1"/>
        <v>0.8464285714285714</v>
      </c>
      <c r="G18" s="14" t="s">
        <v>39</v>
      </c>
      <c r="H18">
        <f t="shared" si="2"/>
        <v>140</v>
      </c>
      <c r="I18" s="14" t="s">
        <v>38</v>
      </c>
      <c r="J18">
        <f t="shared" si="3"/>
        <v>118.5</v>
      </c>
      <c r="L18" s="18">
        <f t="shared" si="4"/>
        <v>0.82</v>
      </c>
      <c r="M18" s="19" t="s">
        <v>39</v>
      </c>
      <c r="N18" s="20">
        <f t="shared" si="5"/>
        <v>140</v>
      </c>
      <c r="O18" s="19" t="s">
        <v>38</v>
      </c>
      <c r="P18" s="25">
        <f t="shared" si="6"/>
        <v>114.8</v>
      </c>
      <c r="R18" s="7"/>
      <c r="S18" s="7"/>
    </row>
    <row r="19" spans="1:19" ht="13.5" thickBot="1">
      <c r="A19" s="9">
        <v>11</v>
      </c>
      <c r="B19" s="12">
        <v>150</v>
      </c>
      <c r="C19" s="12">
        <v>128</v>
      </c>
      <c r="D19" s="10">
        <f t="shared" si="0"/>
        <v>0.8533333333333334</v>
      </c>
      <c r="F19">
        <f t="shared" si="1"/>
        <v>0.8533333333333334</v>
      </c>
      <c r="G19" s="14" t="s">
        <v>39</v>
      </c>
      <c r="H19">
        <f t="shared" si="2"/>
        <v>150</v>
      </c>
      <c r="I19" s="14" t="s">
        <v>38</v>
      </c>
      <c r="J19">
        <f t="shared" si="3"/>
        <v>128</v>
      </c>
      <c r="L19" s="22">
        <f t="shared" si="4"/>
        <v>0.82</v>
      </c>
      <c r="M19" s="23" t="s">
        <v>39</v>
      </c>
      <c r="N19" s="24">
        <f t="shared" si="5"/>
        <v>150</v>
      </c>
      <c r="O19" s="23" t="s">
        <v>38</v>
      </c>
      <c r="P19" s="26">
        <f t="shared" si="6"/>
        <v>122.99999999999999</v>
      </c>
      <c r="R19" s="7"/>
      <c r="S19" s="7"/>
    </row>
    <row r="20" spans="1:4" ht="12.75">
      <c r="A20" s="9"/>
      <c r="B20" s="12"/>
      <c r="C20" s="12"/>
      <c r="D20" s="12"/>
    </row>
    <row r="21" spans="2:4" ht="12.75">
      <c r="B21" s="7"/>
      <c r="C21" s="7"/>
      <c r="D21" s="7"/>
    </row>
    <row r="22" spans="2:4" ht="12" customHeight="1">
      <c r="B22" s="7"/>
      <c r="C22" s="7"/>
      <c r="D22" s="7"/>
    </row>
    <row r="23" spans="2:4" ht="12.75">
      <c r="B23" s="7"/>
      <c r="C23" s="7"/>
      <c r="D23" s="7"/>
    </row>
    <row r="24" spans="2:4" ht="12.75">
      <c r="B24" s="7"/>
      <c r="C24" s="7"/>
      <c r="D24" s="7"/>
    </row>
    <row r="25" spans="2:4" ht="12.75">
      <c r="B25" s="7"/>
      <c r="C25" s="7"/>
      <c r="D25" s="7"/>
    </row>
    <row r="26" spans="2:4" ht="12.75">
      <c r="B26" s="7"/>
      <c r="C26" s="7"/>
      <c r="D26" s="7"/>
    </row>
    <row r="27" spans="2:4" ht="12.75">
      <c r="B27" s="7"/>
      <c r="C27" s="7"/>
      <c r="D27" s="7"/>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27"/>
  <sheetViews>
    <sheetView workbookViewId="0" topLeftCell="A1">
      <selection activeCell="A2" sqref="A2"/>
    </sheetView>
  </sheetViews>
  <sheetFormatPr defaultColWidth="9.140625" defaultRowHeight="12.75"/>
  <cols>
    <col min="1" max="1" width="4.7109375" style="0" customWidth="1"/>
    <col min="2" max="3" width="6.7109375" style="0" customWidth="1"/>
    <col min="4" max="5" width="4.7109375" style="0" customWidth="1"/>
    <col min="6" max="6" width="5.140625" style="0" customWidth="1"/>
    <col min="7" max="7" width="1.7109375" style="0" bestFit="1" customWidth="1"/>
    <col min="8" max="8" width="4.00390625" style="0" customWidth="1"/>
    <col min="9" max="9" width="2.140625" style="0" bestFit="1" customWidth="1"/>
    <col min="10" max="10" width="6.7109375" style="0" customWidth="1"/>
    <col min="11" max="11" width="4.57421875" style="0" customWidth="1"/>
    <col min="12" max="12" width="5.00390625" style="0" bestFit="1" customWidth="1"/>
    <col min="13" max="13" width="1.7109375" style="0" bestFit="1" customWidth="1"/>
    <col min="14" max="14" width="4.00390625" style="0" bestFit="1" customWidth="1"/>
    <col min="15" max="15" width="2.140625" style="0" bestFit="1" customWidth="1"/>
    <col min="16" max="16" width="6.00390625" style="0" bestFit="1" customWidth="1"/>
  </cols>
  <sheetData>
    <row r="1" ht="12.75">
      <c r="A1" t="s">
        <v>45</v>
      </c>
    </row>
    <row r="3" spans="2:4" ht="12.75">
      <c r="B3" s="7"/>
      <c r="C3" s="7"/>
      <c r="D3" s="7"/>
    </row>
    <row r="4" spans="2:4" ht="12.75">
      <c r="B4" s="7"/>
      <c r="C4" s="7"/>
      <c r="D4" s="7"/>
    </row>
    <row r="5" spans="2:13" ht="12.75">
      <c r="B5" s="7"/>
      <c r="C5" s="13"/>
      <c r="D5" s="7"/>
      <c r="L5" s="7"/>
      <c r="M5" s="7"/>
    </row>
    <row r="6" spans="2:13" ht="13.5" thickBot="1">
      <c r="B6" s="7"/>
      <c r="C6" s="7"/>
      <c r="D6" s="7"/>
      <c r="L6" s="7"/>
      <c r="M6" s="7"/>
    </row>
    <row r="7" spans="1:16" ht="12.75">
      <c r="A7" s="8" t="s">
        <v>24</v>
      </c>
      <c r="B7" s="11" t="s">
        <v>34</v>
      </c>
      <c r="C7" s="11" t="s">
        <v>35</v>
      </c>
      <c r="D7" s="11" t="s">
        <v>25</v>
      </c>
      <c r="F7" s="27">
        <f>ROUND(MIN(D9:D19),2)</f>
        <v>0.7</v>
      </c>
      <c r="G7" s="16"/>
      <c r="H7" s="16"/>
      <c r="I7" s="16"/>
      <c r="J7" s="17"/>
      <c r="L7" s="27">
        <f>ROUND(MAX(D9:D19),2)</f>
        <v>0.88</v>
      </c>
      <c r="M7" s="16"/>
      <c r="N7" s="16"/>
      <c r="O7" s="16"/>
      <c r="P7" s="17"/>
    </row>
    <row r="8" spans="1:16" ht="12.75">
      <c r="A8" s="8">
        <v>0</v>
      </c>
      <c r="B8" s="11">
        <v>0</v>
      </c>
      <c r="C8" s="11">
        <v>0</v>
      </c>
      <c r="D8" s="11"/>
      <c r="F8" s="18">
        <f aca="true" t="shared" si="0" ref="F8:F19">F$7</f>
        <v>0.7</v>
      </c>
      <c r="G8" s="19" t="s">
        <v>39</v>
      </c>
      <c r="H8" s="20">
        <f>$B8</f>
        <v>0</v>
      </c>
      <c r="I8" s="19"/>
      <c r="J8" s="25">
        <f aca="true" t="shared" si="1" ref="J8:J19">F8*H8</f>
        <v>0</v>
      </c>
      <c r="L8" s="18">
        <f aca="true" t="shared" si="2" ref="L8:L19">L$7</f>
        <v>0.88</v>
      </c>
      <c r="M8" s="19" t="s">
        <v>39</v>
      </c>
      <c r="N8" s="20">
        <f>$B8</f>
        <v>0</v>
      </c>
      <c r="O8" s="19"/>
      <c r="P8" s="25">
        <f aca="true" t="shared" si="3" ref="P8:P19">L8*N8</f>
        <v>0</v>
      </c>
    </row>
    <row r="9" spans="1:16" ht="12.75">
      <c r="A9" s="9">
        <v>1</v>
      </c>
      <c r="B9" s="12">
        <v>50</v>
      </c>
      <c r="C9" s="12">
        <v>38</v>
      </c>
      <c r="D9" s="10">
        <f aca="true" t="shared" si="4" ref="D9:D19">C9/B9</f>
        <v>0.76</v>
      </c>
      <c r="F9" s="18">
        <f t="shared" si="0"/>
        <v>0.7</v>
      </c>
      <c r="G9" s="19" t="s">
        <v>39</v>
      </c>
      <c r="H9" s="20">
        <f aca="true" t="shared" si="5" ref="H9:H19">$B9</f>
        <v>50</v>
      </c>
      <c r="I9" s="19" t="s">
        <v>38</v>
      </c>
      <c r="J9" s="25">
        <f t="shared" si="1"/>
        <v>35</v>
      </c>
      <c r="L9" s="18">
        <f t="shared" si="2"/>
        <v>0.88</v>
      </c>
      <c r="M9" s="19" t="s">
        <v>39</v>
      </c>
      <c r="N9" s="20">
        <f aca="true" t="shared" si="6" ref="N9:N19">$B9</f>
        <v>50</v>
      </c>
      <c r="O9" s="19" t="s">
        <v>38</v>
      </c>
      <c r="P9" s="25">
        <f t="shared" si="3"/>
        <v>44</v>
      </c>
    </row>
    <row r="10" spans="1:16" ht="12.75">
      <c r="A10" s="9">
        <v>2</v>
      </c>
      <c r="B10" s="12">
        <v>60</v>
      </c>
      <c r="C10" s="12">
        <v>43</v>
      </c>
      <c r="D10" s="10">
        <f t="shared" si="4"/>
        <v>0.7166666666666667</v>
      </c>
      <c r="F10" s="18">
        <f t="shared" si="0"/>
        <v>0.7</v>
      </c>
      <c r="G10" s="19" t="s">
        <v>39</v>
      </c>
      <c r="H10" s="20">
        <f t="shared" si="5"/>
        <v>60</v>
      </c>
      <c r="I10" s="19" t="s">
        <v>38</v>
      </c>
      <c r="J10" s="25">
        <f t="shared" si="1"/>
        <v>42</v>
      </c>
      <c r="L10" s="18">
        <f t="shared" si="2"/>
        <v>0.88</v>
      </c>
      <c r="M10" s="19" t="s">
        <v>39</v>
      </c>
      <c r="N10" s="20">
        <f t="shared" si="6"/>
        <v>60</v>
      </c>
      <c r="O10" s="19" t="s">
        <v>38</v>
      </c>
      <c r="P10" s="25">
        <f t="shared" si="3"/>
        <v>52.8</v>
      </c>
    </row>
    <row r="11" spans="1:16" ht="12.75">
      <c r="A11" s="9">
        <v>3</v>
      </c>
      <c r="B11" s="12">
        <v>70</v>
      </c>
      <c r="C11" s="12">
        <v>50</v>
      </c>
      <c r="D11" s="10">
        <f t="shared" si="4"/>
        <v>0.7142857142857143</v>
      </c>
      <c r="F11" s="18">
        <f t="shared" si="0"/>
        <v>0.7</v>
      </c>
      <c r="G11" s="19" t="s">
        <v>39</v>
      </c>
      <c r="H11" s="20">
        <f t="shared" si="5"/>
        <v>70</v>
      </c>
      <c r="I11" s="19" t="s">
        <v>38</v>
      </c>
      <c r="J11" s="25">
        <f t="shared" si="1"/>
        <v>49</v>
      </c>
      <c r="L11" s="18">
        <f t="shared" si="2"/>
        <v>0.88</v>
      </c>
      <c r="M11" s="19" t="s">
        <v>39</v>
      </c>
      <c r="N11" s="20">
        <f t="shared" si="6"/>
        <v>70</v>
      </c>
      <c r="O11" s="19" t="s">
        <v>38</v>
      </c>
      <c r="P11" s="25">
        <f t="shared" si="3"/>
        <v>61.6</v>
      </c>
    </row>
    <row r="12" spans="1:16" ht="12.75">
      <c r="A12" s="9">
        <v>4</v>
      </c>
      <c r="B12" s="12">
        <v>80</v>
      </c>
      <c r="C12" s="12">
        <v>56</v>
      </c>
      <c r="D12" s="10">
        <f t="shared" si="4"/>
        <v>0.7</v>
      </c>
      <c r="F12" s="18">
        <f t="shared" si="0"/>
        <v>0.7</v>
      </c>
      <c r="G12" s="19" t="s">
        <v>39</v>
      </c>
      <c r="H12" s="20">
        <f t="shared" si="5"/>
        <v>80</v>
      </c>
      <c r="I12" s="19" t="s">
        <v>38</v>
      </c>
      <c r="J12" s="25">
        <f t="shared" si="1"/>
        <v>56</v>
      </c>
      <c r="L12" s="18">
        <f t="shared" si="2"/>
        <v>0.88</v>
      </c>
      <c r="M12" s="19" t="s">
        <v>39</v>
      </c>
      <c r="N12" s="20">
        <f t="shared" si="6"/>
        <v>80</v>
      </c>
      <c r="O12" s="19" t="s">
        <v>38</v>
      </c>
      <c r="P12" s="25">
        <f t="shared" si="3"/>
        <v>70.4</v>
      </c>
    </row>
    <row r="13" spans="1:16" ht="12.75">
      <c r="A13" s="9">
        <v>5</v>
      </c>
      <c r="B13" s="12">
        <v>90</v>
      </c>
      <c r="C13" s="12">
        <v>69.5</v>
      </c>
      <c r="D13" s="10">
        <f t="shared" si="4"/>
        <v>0.7722222222222223</v>
      </c>
      <c r="F13" s="18">
        <f t="shared" si="0"/>
        <v>0.7</v>
      </c>
      <c r="G13" s="19" t="s">
        <v>39</v>
      </c>
      <c r="H13" s="20">
        <f t="shared" si="5"/>
        <v>90</v>
      </c>
      <c r="I13" s="19" t="s">
        <v>38</v>
      </c>
      <c r="J13" s="25">
        <f t="shared" si="1"/>
        <v>62.99999999999999</v>
      </c>
      <c r="L13" s="18">
        <f t="shared" si="2"/>
        <v>0.88</v>
      </c>
      <c r="M13" s="19" t="s">
        <v>39</v>
      </c>
      <c r="N13" s="20">
        <f t="shared" si="6"/>
        <v>90</v>
      </c>
      <c r="O13" s="19" t="s">
        <v>38</v>
      </c>
      <c r="P13" s="25">
        <f t="shared" si="3"/>
        <v>79.2</v>
      </c>
    </row>
    <row r="14" spans="1:16" ht="12.75">
      <c r="A14" s="9">
        <v>6</v>
      </c>
      <c r="B14" s="12">
        <v>100</v>
      </c>
      <c r="C14" s="12">
        <v>86.5</v>
      </c>
      <c r="D14" s="10">
        <f t="shared" si="4"/>
        <v>0.865</v>
      </c>
      <c r="F14" s="18">
        <f t="shared" si="0"/>
        <v>0.7</v>
      </c>
      <c r="G14" s="19" t="s">
        <v>39</v>
      </c>
      <c r="H14" s="20">
        <f t="shared" si="5"/>
        <v>100</v>
      </c>
      <c r="I14" s="19" t="s">
        <v>38</v>
      </c>
      <c r="J14" s="25">
        <f t="shared" si="1"/>
        <v>70</v>
      </c>
      <c r="L14" s="18">
        <f t="shared" si="2"/>
        <v>0.88</v>
      </c>
      <c r="M14" s="19" t="s">
        <v>39</v>
      </c>
      <c r="N14" s="20">
        <f t="shared" si="6"/>
        <v>100</v>
      </c>
      <c r="O14" s="19" t="s">
        <v>38</v>
      </c>
      <c r="P14" s="25">
        <f t="shared" si="3"/>
        <v>88</v>
      </c>
    </row>
    <row r="15" spans="1:16" ht="12.75">
      <c r="A15" s="9">
        <v>7</v>
      </c>
      <c r="B15" s="12">
        <v>110</v>
      </c>
      <c r="C15" s="12">
        <v>95.5</v>
      </c>
      <c r="D15" s="10">
        <f t="shared" si="4"/>
        <v>0.8681818181818182</v>
      </c>
      <c r="F15" s="18">
        <f t="shared" si="0"/>
        <v>0.7</v>
      </c>
      <c r="G15" s="19" t="s">
        <v>39</v>
      </c>
      <c r="H15" s="20">
        <f t="shared" si="5"/>
        <v>110</v>
      </c>
      <c r="I15" s="19" t="s">
        <v>38</v>
      </c>
      <c r="J15" s="25">
        <f t="shared" si="1"/>
        <v>77</v>
      </c>
      <c r="L15" s="18">
        <f t="shared" si="2"/>
        <v>0.88</v>
      </c>
      <c r="M15" s="19" t="s">
        <v>39</v>
      </c>
      <c r="N15" s="20">
        <f t="shared" si="6"/>
        <v>110</v>
      </c>
      <c r="O15" s="19" t="s">
        <v>38</v>
      </c>
      <c r="P15" s="25">
        <f t="shared" si="3"/>
        <v>96.8</v>
      </c>
    </row>
    <row r="16" spans="1:16" ht="12.75">
      <c r="A16" s="9">
        <v>8</v>
      </c>
      <c r="B16" s="12">
        <v>120</v>
      </c>
      <c r="C16" s="12">
        <v>100.5</v>
      </c>
      <c r="D16" s="10">
        <f t="shared" si="4"/>
        <v>0.8375</v>
      </c>
      <c r="F16" s="18">
        <f t="shared" si="0"/>
        <v>0.7</v>
      </c>
      <c r="G16" s="19" t="s">
        <v>39</v>
      </c>
      <c r="H16" s="20">
        <f t="shared" si="5"/>
        <v>120</v>
      </c>
      <c r="I16" s="19" t="s">
        <v>38</v>
      </c>
      <c r="J16" s="25">
        <f t="shared" si="1"/>
        <v>84</v>
      </c>
      <c r="L16" s="18">
        <f t="shared" si="2"/>
        <v>0.88</v>
      </c>
      <c r="M16" s="19" t="s">
        <v>39</v>
      </c>
      <c r="N16" s="20">
        <f t="shared" si="6"/>
        <v>120</v>
      </c>
      <c r="O16" s="19" t="s">
        <v>38</v>
      </c>
      <c r="P16" s="25">
        <f t="shared" si="3"/>
        <v>105.6</v>
      </c>
    </row>
    <row r="17" spans="1:16" ht="12.75">
      <c r="A17" s="9">
        <v>9</v>
      </c>
      <c r="B17" s="12">
        <v>130</v>
      </c>
      <c r="C17" s="12">
        <v>114.5</v>
      </c>
      <c r="D17" s="10">
        <f t="shared" si="4"/>
        <v>0.8807692307692307</v>
      </c>
      <c r="F17" s="18">
        <f t="shared" si="0"/>
        <v>0.7</v>
      </c>
      <c r="G17" s="19" t="s">
        <v>39</v>
      </c>
      <c r="H17" s="20">
        <f t="shared" si="5"/>
        <v>130</v>
      </c>
      <c r="I17" s="19" t="s">
        <v>38</v>
      </c>
      <c r="J17" s="25">
        <f t="shared" si="1"/>
        <v>91</v>
      </c>
      <c r="L17" s="18">
        <f t="shared" si="2"/>
        <v>0.88</v>
      </c>
      <c r="M17" s="19" t="s">
        <v>39</v>
      </c>
      <c r="N17" s="20">
        <f t="shared" si="6"/>
        <v>130</v>
      </c>
      <c r="O17" s="19" t="s">
        <v>38</v>
      </c>
      <c r="P17" s="25">
        <f t="shared" si="3"/>
        <v>114.4</v>
      </c>
    </row>
    <row r="18" spans="1:16" ht="12.75">
      <c r="A18" s="9">
        <v>10</v>
      </c>
      <c r="B18" s="12">
        <v>140</v>
      </c>
      <c r="C18" s="12">
        <v>118.5</v>
      </c>
      <c r="D18" s="10">
        <f t="shared" si="4"/>
        <v>0.8464285714285714</v>
      </c>
      <c r="F18" s="18">
        <f t="shared" si="0"/>
        <v>0.7</v>
      </c>
      <c r="G18" s="19" t="s">
        <v>39</v>
      </c>
      <c r="H18" s="20">
        <f t="shared" si="5"/>
        <v>140</v>
      </c>
      <c r="I18" s="19" t="s">
        <v>38</v>
      </c>
      <c r="J18" s="25">
        <f t="shared" si="1"/>
        <v>98</v>
      </c>
      <c r="L18" s="18">
        <f t="shared" si="2"/>
        <v>0.88</v>
      </c>
      <c r="M18" s="19" t="s">
        <v>39</v>
      </c>
      <c r="N18" s="20">
        <f t="shared" si="6"/>
        <v>140</v>
      </c>
      <c r="O18" s="19" t="s">
        <v>38</v>
      </c>
      <c r="P18" s="25">
        <f t="shared" si="3"/>
        <v>123.2</v>
      </c>
    </row>
    <row r="19" spans="1:16" ht="13.5" thickBot="1">
      <c r="A19" s="9">
        <v>11</v>
      </c>
      <c r="B19" s="12">
        <v>150</v>
      </c>
      <c r="C19" s="12">
        <v>128</v>
      </c>
      <c r="D19" s="10">
        <f t="shared" si="4"/>
        <v>0.8533333333333334</v>
      </c>
      <c r="F19" s="22">
        <f t="shared" si="0"/>
        <v>0.7</v>
      </c>
      <c r="G19" s="23" t="s">
        <v>39</v>
      </c>
      <c r="H19" s="24">
        <f t="shared" si="5"/>
        <v>150</v>
      </c>
      <c r="I19" s="23" t="s">
        <v>38</v>
      </c>
      <c r="J19" s="26">
        <f t="shared" si="1"/>
        <v>105</v>
      </c>
      <c r="L19" s="22">
        <f t="shared" si="2"/>
        <v>0.88</v>
      </c>
      <c r="M19" s="23" t="s">
        <v>39</v>
      </c>
      <c r="N19" s="24">
        <f t="shared" si="6"/>
        <v>150</v>
      </c>
      <c r="O19" s="23" t="s">
        <v>38</v>
      </c>
      <c r="P19" s="26">
        <f t="shared" si="3"/>
        <v>132</v>
      </c>
    </row>
    <row r="20" spans="1:4" ht="12.75">
      <c r="A20" s="9"/>
      <c r="B20" s="12"/>
      <c r="C20" s="12"/>
      <c r="D20" s="12"/>
    </row>
    <row r="21" spans="2:4" ht="12.75">
      <c r="B21" s="7"/>
      <c r="C21" s="7"/>
      <c r="D21" s="7"/>
    </row>
    <row r="22" spans="2:4" ht="12" customHeight="1">
      <c r="B22" s="7"/>
      <c r="C22" s="7"/>
      <c r="D22" s="7"/>
    </row>
    <row r="23" spans="2:4" ht="12.75">
      <c r="B23" s="7"/>
      <c r="C23" s="7"/>
      <c r="D23" s="7"/>
    </row>
    <row r="24" spans="2:4" ht="12.75">
      <c r="B24" s="7"/>
      <c r="C24" s="7"/>
      <c r="D24" s="7"/>
    </row>
    <row r="25" spans="2:4" ht="12.75">
      <c r="B25" s="7"/>
      <c r="C25" s="7"/>
      <c r="D25" s="7"/>
    </row>
    <row r="26" spans="2:4" ht="12.75">
      <c r="B26" s="7"/>
      <c r="C26" s="7"/>
      <c r="D26" s="7"/>
    </row>
    <row r="27" spans="2:4" ht="12.75">
      <c r="B27" s="7"/>
      <c r="C27" s="7"/>
      <c r="D27" s="7"/>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P27"/>
  <sheetViews>
    <sheetView tabSelected="1" workbookViewId="0" topLeftCell="A1">
      <selection activeCell="W38" sqref="W38"/>
    </sheetView>
  </sheetViews>
  <sheetFormatPr defaultColWidth="9.140625" defaultRowHeight="12.75"/>
  <cols>
    <col min="1" max="1" width="4.7109375" style="0" customWidth="1"/>
    <col min="2" max="3" width="6.7109375" style="0" customWidth="1"/>
    <col min="4" max="5" width="4.7109375" style="0" customWidth="1"/>
    <col min="6" max="6" width="5.140625" style="0" customWidth="1"/>
    <col min="7" max="7" width="1.7109375" style="0" bestFit="1" customWidth="1"/>
    <col min="8" max="8" width="4.00390625" style="0" customWidth="1"/>
    <col min="9" max="9" width="2.140625" style="0" bestFit="1" customWidth="1"/>
    <col min="10" max="10" width="6.7109375" style="0" customWidth="1"/>
    <col min="11" max="11" width="4.57421875" style="0" customWidth="1"/>
    <col min="12" max="12" width="5.00390625" style="0" bestFit="1" customWidth="1"/>
    <col min="13" max="13" width="1.7109375" style="0" bestFit="1" customWidth="1"/>
    <col min="14" max="14" width="4.00390625" style="0" bestFit="1" customWidth="1"/>
    <col min="15" max="15" width="2.140625" style="0" bestFit="1" customWidth="1"/>
    <col min="16" max="16" width="6.00390625" style="0" bestFit="1" customWidth="1"/>
  </cols>
  <sheetData>
    <row r="1" ht="12.75">
      <c r="A1" t="s">
        <v>45</v>
      </c>
    </row>
    <row r="3" spans="2:4" ht="12.75">
      <c r="B3" s="7"/>
      <c r="C3" s="7"/>
      <c r="D3" s="7"/>
    </row>
    <row r="4" spans="2:4" ht="12.75">
      <c r="B4" s="7"/>
      <c r="C4" s="7"/>
      <c r="D4" s="7"/>
    </row>
    <row r="5" spans="2:13" ht="12.75">
      <c r="B5" s="7"/>
      <c r="C5" s="13"/>
      <c r="D5" s="7"/>
      <c r="L5" s="7"/>
      <c r="M5" s="7"/>
    </row>
    <row r="6" spans="2:13" ht="13.5" thickBot="1">
      <c r="B6" s="7"/>
      <c r="C6" s="7"/>
      <c r="D6" s="7"/>
      <c r="L6" s="7"/>
      <c r="M6" s="7"/>
    </row>
    <row r="7" spans="1:16" ht="12.75">
      <c r="A7" s="8" t="s">
        <v>24</v>
      </c>
      <c r="B7" s="11" t="s">
        <v>34</v>
      </c>
      <c r="C7" s="11" t="s">
        <v>35</v>
      </c>
      <c r="D7" s="11" t="s">
        <v>25</v>
      </c>
      <c r="F7" s="27">
        <f>ROUND(MIN(D9:D19),2)</f>
        <v>0.7</v>
      </c>
      <c r="G7" s="16"/>
      <c r="H7" s="16"/>
      <c r="I7" s="16"/>
      <c r="J7" s="17"/>
      <c r="L7" s="27">
        <f>ROUND(MAX(D9:D19),2)</f>
        <v>0.88</v>
      </c>
      <c r="M7" s="16"/>
      <c r="N7" s="16"/>
      <c r="O7" s="16"/>
      <c r="P7" s="17"/>
    </row>
    <row r="8" spans="1:16" ht="12.75">
      <c r="A8" s="8">
        <v>0</v>
      </c>
      <c r="B8" s="11">
        <v>0</v>
      </c>
      <c r="C8" s="11">
        <v>0</v>
      </c>
      <c r="D8" s="11"/>
      <c r="F8" s="18">
        <f aca="true" t="shared" si="0" ref="F8:F19">F$7</f>
        <v>0.7</v>
      </c>
      <c r="G8" s="19" t="s">
        <v>39</v>
      </c>
      <c r="H8" s="20">
        <f aca="true" t="shared" si="1" ref="H8:H19">$B8</f>
        <v>0</v>
      </c>
      <c r="I8" s="19"/>
      <c r="J8" s="25">
        <f aca="true" t="shared" si="2" ref="J8:J19">F8*H8</f>
        <v>0</v>
      </c>
      <c r="L8" s="18">
        <f aca="true" t="shared" si="3" ref="L8:L19">L$7</f>
        <v>0.88</v>
      </c>
      <c r="M8" s="19" t="s">
        <v>39</v>
      </c>
      <c r="N8" s="20">
        <f aca="true" t="shared" si="4" ref="N8:N19">$B8</f>
        <v>0</v>
      </c>
      <c r="O8" s="19"/>
      <c r="P8" s="25">
        <f aca="true" t="shared" si="5" ref="P8:P19">L8*N8</f>
        <v>0</v>
      </c>
    </row>
    <row r="9" spans="1:16" ht="12.75">
      <c r="A9" s="9">
        <v>1</v>
      </c>
      <c r="B9" s="12">
        <v>50</v>
      </c>
      <c r="C9" s="12">
        <v>38</v>
      </c>
      <c r="D9" s="10">
        <f aca="true" t="shared" si="6" ref="D9:D19">C9/B9</f>
        <v>0.76</v>
      </c>
      <c r="F9" s="18">
        <f t="shared" si="0"/>
        <v>0.7</v>
      </c>
      <c r="G9" s="19" t="s">
        <v>39</v>
      </c>
      <c r="H9" s="20">
        <f t="shared" si="1"/>
        <v>50</v>
      </c>
      <c r="I9" s="19" t="s">
        <v>38</v>
      </c>
      <c r="J9" s="25">
        <f t="shared" si="2"/>
        <v>35</v>
      </c>
      <c r="L9" s="18">
        <f t="shared" si="3"/>
        <v>0.88</v>
      </c>
      <c r="M9" s="19" t="s">
        <v>39</v>
      </c>
      <c r="N9" s="20">
        <f t="shared" si="4"/>
        <v>50</v>
      </c>
      <c r="O9" s="19" t="s">
        <v>38</v>
      </c>
      <c r="P9" s="25">
        <f t="shared" si="5"/>
        <v>44</v>
      </c>
    </row>
    <row r="10" spans="1:16" ht="12.75">
      <c r="A10" s="9">
        <v>2</v>
      </c>
      <c r="B10" s="12">
        <v>60</v>
      </c>
      <c r="C10" s="12">
        <v>43</v>
      </c>
      <c r="D10" s="10">
        <f t="shared" si="6"/>
        <v>0.7166666666666667</v>
      </c>
      <c r="F10" s="18">
        <f t="shared" si="0"/>
        <v>0.7</v>
      </c>
      <c r="G10" s="19" t="s">
        <v>39</v>
      </c>
      <c r="H10" s="20">
        <f t="shared" si="1"/>
        <v>60</v>
      </c>
      <c r="I10" s="19" t="s">
        <v>38</v>
      </c>
      <c r="J10" s="25">
        <f t="shared" si="2"/>
        <v>42</v>
      </c>
      <c r="L10" s="18">
        <f t="shared" si="3"/>
        <v>0.88</v>
      </c>
      <c r="M10" s="19" t="s">
        <v>39</v>
      </c>
      <c r="N10" s="20">
        <f t="shared" si="4"/>
        <v>60</v>
      </c>
      <c r="O10" s="19" t="s">
        <v>38</v>
      </c>
      <c r="P10" s="25">
        <f t="shared" si="5"/>
        <v>52.8</v>
      </c>
    </row>
    <row r="11" spans="1:16" ht="12.75">
      <c r="A11" s="9">
        <v>3</v>
      </c>
      <c r="B11" s="12">
        <v>70</v>
      </c>
      <c r="C11" s="12">
        <v>50</v>
      </c>
      <c r="D11" s="10">
        <f t="shared" si="6"/>
        <v>0.7142857142857143</v>
      </c>
      <c r="F11" s="18">
        <f t="shared" si="0"/>
        <v>0.7</v>
      </c>
      <c r="G11" s="19" t="s">
        <v>39</v>
      </c>
      <c r="H11" s="20">
        <f t="shared" si="1"/>
        <v>70</v>
      </c>
      <c r="I11" s="19" t="s">
        <v>38</v>
      </c>
      <c r="J11" s="25">
        <f t="shared" si="2"/>
        <v>49</v>
      </c>
      <c r="L11" s="18">
        <f t="shared" si="3"/>
        <v>0.88</v>
      </c>
      <c r="M11" s="19" t="s">
        <v>39</v>
      </c>
      <c r="N11" s="20">
        <f t="shared" si="4"/>
        <v>70</v>
      </c>
      <c r="O11" s="19" t="s">
        <v>38</v>
      </c>
      <c r="P11" s="25">
        <f t="shared" si="5"/>
        <v>61.6</v>
      </c>
    </row>
    <row r="12" spans="1:16" ht="12.75">
      <c r="A12" s="9">
        <v>4</v>
      </c>
      <c r="B12" s="12">
        <v>80</v>
      </c>
      <c r="C12" s="12">
        <v>56</v>
      </c>
      <c r="D12" s="10">
        <f t="shared" si="6"/>
        <v>0.7</v>
      </c>
      <c r="F12" s="18">
        <f t="shared" si="0"/>
        <v>0.7</v>
      </c>
      <c r="G12" s="19" t="s">
        <v>39</v>
      </c>
      <c r="H12" s="20">
        <f t="shared" si="1"/>
        <v>80</v>
      </c>
      <c r="I12" s="19" t="s">
        <v>38</v>
      </c>
      <c r="J12" s="25">
        <f t="shared" si="2"/>
        <v>56</v>
      </c>
      <c r="L12" s="18">
        <f t="shared" si="3"/>
        <v>0.88</v>
      </c>
      <c r="M12" s="19" t="s">
        <v>39</v>
      </c>
      <c r="N12" s="20">
        <f t="shared" si="4"/>
        <v>80</v>
      </c>
      <c r="O12" s="19" t="s">
        <v>38</v>
      </c>
      <c r="P12" s="25">
        <f t="shared" si="5"/>
        <v>70.4</v>
      </c>
    </row>
    <row r="13" spans="1:16" ht="12.75">
      <c r="A13" s="9">
        <v>5</v>
      </c>
      <c r="B13" s="12">
        <v>90</v>
      </c>
      <c r="C13" s="12">
        <v>69.5</v>
      </c>
      <c r="D13" s="10">
        <f t="shared" si="6"/>
        <v>0.7722222222222223</v>
      </c>
      <c r="F13" s="18">
        <f t="shared" si="0"/>
        <v>0.7</v>
      </c>
      <c r="G13" s="19" t="s">
        <v>39</v>
      </c>
      <c r="H13" s="20">
        <f t="shared" si="1"/>
        <v>90</v>
      </c>
      <c r="I13" s="19" t="s">
        <v>38</v>
      </c>
      <c r="J13" s="25">
        <f t="shared" si="2"/>
        <v>62.99999999999999</v>
      </c>
      <c r="L13" s="18">
        <f t="shared" si="3"/>
        <v>0.88</v>
      </c>
      <c r="M13" s="19" t="s">
        <v>39</v>
      </c>
      <c r="N13" s="20">
        <f t="shared" si="4"/>
        <v>90</v>
      </c>
      <c r="O13" s="19" t="s">
        <v>38</v>
      </c>
      <c r="P13" s="25">
        <f t="shared" si="5"/>
        <v>79.2</v>
      </c>
    </row>
    <row r="14" spans="1:16" ht="12.75">
      <c r="A14" s="9">
        <v>6</v>
      </c>
      <c r="B14" s="12">
        <v>100</v>
      </c>
      <c r="C14" s="12">
        <v>86.5</v>
      </c>
      <c r="D14" s="10">
        <f t="shared" si="6"/>
        <v>0.865</v>
      </c>
      <c r="F14" s="18">
        <f t="shared" si="0"/>
        <v>0.7</v>
      </c>
      <c r="G14" s="19" t="s">
        <v>39</v>
      </c>
      <c r="H14" s="20">
        <f t="shared" si="1"/>
        <v>100</v>
      </c>
      <c r="I14" s="19" t="s">
        <v>38</v>
      </c>
      <c r="J14" s="25">
        <f t="shared" si="2"/>
        <v>70</v>
      </c>
      <c r="L14" s="18">
        <f t="shared" si="3"/>
        <v>0.88</v>
      </c>
      <c r="M14" s="19" t="s">
        <v>39</v>
      </c>
      <c r="N14" s="20">
        <f t="shared" si="4"/>
        <v>100</v>
      </c>
      <c r="O14" s="19" t="s">
        <v>38</v>
      </c>
      <c r="P14" s="25">
        <f t="shared" si="5"/>
        <v>88</v>
      </c>
    </row>
    <row r="15" spans="1:16" ht="12.75">
      <c r="A15" s="9">
        <v>7</v>
      </c>
      <c r="B15" s="12">
        <v>110</v>
      </c>
      <c r="C15" s="12">
        <v>95.5</v>
      </c>
      <c r="D15" s="10">
        <f t="shared" si="6"/>
        <v>0.8681818181818182</v>
      </c>
      <c r="F15" s="18">
        <f t="shared" si="0"/>
        <v>0.7</v>
      </c>
      <c r="G15" s="19" t="s">
        <v>39</v>
      </c>
      <c r="H15" s="20">
        <f t="shared" si="1"/>
        <v>110</v>
      </c>
      <c r="I15" s="19" t="s">
        <v>38</v>
      </c>
      <c r="J15" s="25">
        <f t="shared" si="2"/>
        <v>77</v>
      </c>
      <c r="L15" s="18">
        <f t="shared" si="3"/>
        <v>0.88</v>
      </c>
      <c r="M15" s="19" t="s">
        <v>39</v>
      </c>
      <c r="N15" s="20">
        <f t="shared" si="4"/>
        <v>110</v>
      </c>
      <c r="O15" s="19" t="s">
        <v>38</v>
      </c>
      <c r="P15" s="25">
        <f t="shared" si="5"/>
        <v>96.8</v>
      </c>
    </row>
    <row r="16" spans="1:16" ht="12.75">
      <c r="A16" s="9">
        <v>8</v>
      </c>
      <c r="B16" s="12">
        <v>120</v>
      </c>
      <c r="C16" s="12">
        <v>100.5</v>
      </c>
      <c r="D16" s="10">
        <f t="shared" si="6"/>
        <v>0.8375</v>
      </c>
      <c r="F16" s="18">
        <f t="shared" si="0"/>
        <v>0.7</v>
      </c>
      <c r="G16" s="19" t="s">
        <v>39</v>
      </c>
      <c r="H16" s="20">
        <f t="shared" si="1"/>
        <v>120</v>
      </c>
      <c r="I16" s="19" t="s">
        <v>38</v>
      </c>
      <c r="J16" s="25">
        <f t="shared" si="2"/>
        <v>84</v>
      </c>
      <c r="L16" s="18">
        <f t="shared" si="3"/>
        <v>0.88</v>
      </c>
      <c r="M16" s="19" t="s">
        <v>39</v>
      </c>
      <c r="N16" s="20">
        <f t="shared" si="4"/>
        <v>120</v>
      </c>
      <c r="O16" s="19" t="s">
        <v>38</v>
      </c>
      <c r="P16" s="25">
        <f t="shared" si="5"/>
        <v>105.6</v>
      </c>
    </row>
    <row r="17" spans="1:16" ht="12.75">
      <c r="A17" s="9">
        <v>9</v>
      </c>
      <c r="B17" s="12">
        <v>130</v>
      </c>
      <c r="C17" s="12">
        <v>114.5</v>
      </c>
      <c r="D17" s="10">
        <f t="shared" si="6"/>
        <v>0.8807692307692307</v>
      </c>
      <c r="F17" s="18">
        <f t="shared" si="0"/>
        <v>0.7</v>
      </c>
      <c r="G17" s="19" t="s">
        <v>39</v>
      </c>
      <c r="H17" s="20">
        <f t="shared" si="1"/>
        <v>130</v>
      </c>
      <c r="I17" s="19" t="s">
        <v>38</v>
      </c>
      <c r="J17" s="25">
        <f t="shared" si="2"/>
        <v>91</v>
      </c>
      <c r="L17" s="18">
        <f t="shared" si="3"/>
        <v>0.88</v>
      </c>
      <c r="M17" s="19" t="s">
        <v>39</v>
      </c>
      <c r="N17" s="20">
        <f t="shared" si="4"/>
        <v>130</v>
      </c>
      <c r="O17" s="19" t="s">
        <v>38</v>
      </c>
      <c r="P17" s="25">
        <f t="shared" si="5"/>
        <v>114.4</v>
      </c>
    </row>
    <row r="18" spans="1:16" ht="12.75">
      <c r="A18" s="9">
        <v>10</v>
      </c>
      <c r="B18" s="12">
        <v>140</v>
      </c>
      <c r="C18" s="12">
        <v>118.5</v>
      </c>
      <c r="D18" s="10">
        <f t="shared" si="6"/>
        <v>0.8464285714285714</v>
      </c>
      <c r="F18" s="18">
        <f t="shared" si="0"/>
        <v>0.7</v>
      </c>
      <c r="G18" s="19" t="s">
        <v>39</v>
      </c>
      <c r="H18" s="20">
        <f t="shared" si="1"/>
        <v>140</v>
      </c>
      <c r="I18" s="19" t="s">
        <v>38</v>
      </c>
      <c r="J18" s="25">
        <f t="shared" si="2"/>
        <v>98</v>
      </c>
      <c r="L18" s="18">
        <f t="shared" si="3"/>
        <v>0.88</v>
      </c>
      <c r="M18" s="19" t="s">
        <v>39</v>
      </c>
      <c r="N18" s="20">
        <f t="shared" si="4"/>
        <v>140</v>
      </c>
      <c r="O18" s="19" t="s">
        <v>38</v>
      </c>
      <c r="P18" s="25">
        <f t="shared" si="5"/>
        <v>123.2</v>
      </c>
    </row>
    <row r="19" spans="1:16" ht="13.5" thickBot="1">
      <c r="A19" s="9">
        <v>11</v>
      </c>
      <c r="B19" s="12">
        <v>150</v>
      </c>
      <c r="C19" s="12">
        <v>128</v>
      </c>
      <c r="D19" s="10">
        <f t="shared" si="6"/>
        <v>0.8533333333333334</v>
      </c>
      <c r="F19" s="22">
        <f t="shared" si="0"/>
        <v>0.7</v>
      </c>
      <c r="G19" s="23" t="s">
        <v>39</v>
      </c>
      <c r="H19" s="24">
        <f t="shared" si="1"/>
        <v>150</v>
      </c>
      <c r="I19" s="23" t="s">
        <v>38</v>
      </c>
      <c r="J19" s="26">
        <f t="shared" si="2"/>
        <v>105</v>
      </c>
      <c r="L19" s="22">
        <f t="shared" si="3"/>
        <v>0.88</v>
      </c>
      <c r="M19" s="23" t="s">
        <v>39</v>
      </c>
      <c r="N19" s="24">
        <f t="shared" si="4"/>
        <v>150</v>
      </c>
      <c r="O19" s="23" t="s">
        <v>38</v>
      </c>
      <c r="P19" s="26">
        <f t="shared" si="5"/>
        <v>132</v>
      </c>
    </row>
    <row r="20" spans="1:4" ht="12.75">
      <c r="A20" s="9"/>
      <c r="B20" s="12"/>
      <c r="C20" s="12"/>
      <c r="D20" s="12"/>
    </row>
    <row r="21" spans="2:4" ht="12.75">
      <c r="B21" s="7"/>
      <c r="C21" s="7"/>
      <c r="D21" s="7"/>
    </row>
    <row r="22" spans="2:4" ht="12" customHeight="1">
      <c r="B22" s="7"/>
      <c r="C22" s="7"/>
      <c r="D22" s="7"/>
    </row>
    <row r="23" spans="2:4" ht="12.75">
      <c r="B23" s="7"/>
      <c r="C23" s="7"/>
      <c r="D23" s="7"/>
    </row>
    <row r="24" spans="2:4" ht="12.75">
      <c r="B24" s="7"/>
      <c r="C24" s="7"/>
      <c r="D24" s="7"/>
    </row>
    <row r="25" spans="2:4" ht="12.75">
      <c r="B25" s="7"/>
      <c r="C25" s="7"/>
      <c r="D25" s="7"/>
    </row>
    <row r="26" spans="2:4" ht="12.75">
      <c r="B26" s="7"/>
      <c r="C26" s="7"/>
      <c r="D26" s="7"/>
    </row>
    <row r="27" spans="2:4" ht="12.75">
      <c r="B27" s="7"/>
      <c r="C27" s="7"/>
      <c r="D27" s="7"/>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U27"/>
  <sheetViews>
    <sheetView workbookViewId="0" topLeftCell="A1">
      <selection activeCell="A1" sqref="A1"/>
    </sheetView>
  </sheetViews>
  <sheetFormatPr defaultColWidth="9.140625" defaultRowHeight="12.75"/>
  <cols>
    <col min="1" max="3" width="6.7109375" style="0" customWidth="1"/>
    <col min="4" max="4" width="4.7109375" style="0" customWidth="1"/>
    <col min="6" max="6" width="5.140625" style="0" customWidth="1"/>
    <col min="7" max="7" width="1.7109375" style="0" bestFit="1" customWidth="1"/>
    <col min="8" max="8" width="4.00390625" style="0" customWidth="1"/>
    <col min="9" max="9" width="2.140625" style="0" bestFit="1" customWidth="1"/>
    <col min="10" max="10" width="6.7109375" style="0" customWidth="1"/>
    <col min="12" max="12" width="5.140625" style="0" customWidth="1"/>
    <col min="13" max="13" width="1.7109375" style="0" bestFit="1" customWidth="1"/>
    <col min="14" max="14" width="4.00390625" style="0" customWidth="1"/>
    <col min="15" max="15" width="2.140625" style="0" bestFit="1" customWidth="1"/>
    <col min="16" max="16" width="6.7109375" style="0" customWidth="1"/>
    <col min="17" max="17" width="4.57421875" style="0" customWidth="1"/>
  </cols>
  <sheetData>
    <row r="1" ht="12.75">
      <c r="A1" t="s">
        <v>46</v>
      </c>
    </row>
    <row r="3" spans="2:4" ht="12.75">
      <c r="B3" s="7"/>
      <c r="C3" s="7"/>
      <c r="D3" s="7"/>
    </row>
    <row r="4" spans="2:4" ht="12.75">
      <c r="B4" s="7"/>
      <c r="C4" s="7"/>
      <c r="D4" s="7"/>
    </row>
    <row r="5" spans="2:21" ht="12.75">
      <c r="B5" s="7"/>
      <c r="C5" s="13"/>
      <c r="D5" s="7"/>
      <c r="R5" t="s">
        <v>5</v>
      </c>
      <c r="U5" t="s">
        <v>43</v>
      </c>
    </row>
    <row r="6" spans="2:21" ht="13.5" thickBot="1">
      <c r="B6" s="7"/>
      <c r="C6" s="7"/>
      <c r="D6" s="7"/>
      <c r="R6" s="3">
        <f>SUM(R9:R19)</f>
        <v>20</v>
      </c>
      <c r="S6">
        <f>SUM(S9:S19)</f>
        <v>0.01798444610944608</v>
      </c>
      <c r="U6" s="3">
        <f>SUM(U9:U19)</f>
        <v>470.5</v>
      </c>
    </row>
    <row r="7" spans="1:16" ht="12.75">
      <c r="A7" s="8" t="s">
        <v>24</v>
      </c>
      <c r="B7" s="11" t="s">
        <v>34</v>
      </c>
      <c r="C7" s="11" t="s">
        <v>35</v>
      </c>
      <c r="D7" s="11" t="s">
        <v>25</v>
      </c>
      <c r="L7" s="15">
        <v>0.8</v>
      </c>
      <c r="M7" s="16"/>
      <c r="N7" s="16"/>
      <c r="O7" s="16"/>
      <c r="P7" s="17"/>
    </row>
    <row r="8" spans="1:21" ht="12.75">
      <c r="A8" s="8">
        <v>0</v>
      </c>
      <c r="B8" s="11">
        <v>0</v>
      </c>
      <c r="C8" s="11">
        <v>0</v>
      </c>
      <c r="D8" s="11"/>
      <c r="G8" s="14"/>
      <c r="I8" s="14"/>
      <c r="L8" s="18"/>
      <c r="M8" s="19"/>
      <c r="N8" s="20"/>
      <c r="O8" s="19"/>
      <c r="P8" s="21">
        <v>0</v>
      </c>
      <c r="R8" s="1" t="s">
        <v>4</v>
      </c>
      <c r="S8" t="s">
        <v>41</v>
      </c>
      <c r="U8" s="6" t="s">
        <v>42</v>
      </c>
    </row>
    <row r="9" spans="1:21" ht="12.75">
      <c r="A9" s="9">
        <v>1</v>
      </c>
      <c r="B9" s="12">
        <v>50</v>
      </c>
      <c r="C9" s="12">
        <v>38</v>
      </c>
      <c r="D9" s="10">
        <f aca="true" t="shared" si="0" ref="D9:D19">C9/B9</f>
        <v>0.76</v>
      </c>
      <c r="F9">
        <f aca="true" t="shared" si="1" ref="F9:F19">D9</f>
        <v>0.76</v>
      </c>
      <c r="G9" s="14" t="s">
        <v>39</v>
      </c>
      <c r="H9">
        <f aca="true" t="shared" si="2" ref="H9:H19">B9</f>
        <v>50</v>
      </c>
      <c r="I9" s="14" t="s">
        <v>38</v>
      </c>
      <c r="J9">
        <f aca="true" t="shared" si="3" ref="J9:J19">F9*H9</f>
        <v>38</v>
      </c>
      <c r="L9" s="18">
        <f aca="true" t="shared" si="4" ref="L9:L19">L$7</f>
        <v>0.8</v>
      </c>
      <c r="M9" s="19" t="s">
        <v>39</v>
      </c>
      <c r="N9" s="20">
        <f aca="true" t="shared" si="5" ref="N9:N19">H9</f>
        <v>50</v>
      </c>
      <c r="O9" s="19" t="s">
        <v>38</v>
      </c>
      <c r="P9" s="25">
        <f aca="true" t="shared" si="6" ref="P9:P19">L9*N9</f>
        <v>40</v>
      </c>
      <c r="R9" s="3">
        <f aca="true" t="shared" si="7" ref="R9:R19">J9-P9</f>
        <v>-2</v>
      </c>
      <c r="S9">
        <f aca="true" t="shared" si="8" ref="S9:S19">R9/P9</f>
        <v>-0.05</v>
      </c>
      <c r="U9">
        <f aca="true" t="shared" si="9" ref="U9:U19">R9*R9</f>
        <v>4</v>
      </c>
    </row>
    <row r="10" spans="1:21" ht="12.75">
      <c r="A10" s="9">
        <v>2</v>
      </c>
      <c r="B10" s="12">
        <v>60</v>
      </c>
      <c r="C10" s="12">
        <v>43</v>
      </c>
      <c r="D10" s="10">
        <f t="shared" si="0"/>
        <v>0.7166666666666667</v>
      </c>
      <c r="F10">
        <f t="shared" si="1"/>
        <v>0.7166666666666667</v>
      </c>
      <c r="G10" s="14" t="s">
        <v>39</v>
      </c>
      <c r="H10">
        <f t="shared" si="2"/>
        <v>60</v>
      </c>
      <c r="I10" s="14" t="s">
        <v>38</v>
      </c>
      <c r="J10">
        <f t="shared" si="3"/>
        <v>43</v>
      </c>
      <c r="L10" s="18">
        <f t="shared" si="4"/>
        <v>0.8</v>
      </c>
      <c r="M10" s="19" t="s">
        <v>39</v>
      </c>
      <c r="N10" s="20">
        <f t="shared" si="5"/>
        <v>60</v>
      </c>
      <c r="O10" s="19" t="s">
        <v>38</v>
      </c>
      <c r="P10" s="25">
        <f t="shared" si="6"/>
        <v>48</v>
      </c>
      <c r="R10" s="3">
        <f t="shared" si="7"/>
        <v>-5</v>
      </c>
      <c r="S10">
        <f t="shared" si="8"/>
        <v>-0.10416666666666667</v>
      </c>
      <c r="U10">
        <f t="shared" si="9"/>
        <v>25</v>
      </c>
    </row>
    <row r="11" spans="1:21" ht="12.75">
      <c r="A11" s="9">
        <v>3</v>
      </c>
      <c r="B11" s="12">
        <v>70</v>
      </c>
      <c r="C11" s="12">
        <v>50</v>
      </c>
      <c r="D11" s="10">
        <f t="shared" si="0"/>
        <v>0.7142857142857143</v>
      </c>
      <c r="F11">
        <f t="shared" si="1"/>
        <v>0.7142857142857143</v>
      </c>
      <c r="G11" s="14" t="s">
        <v>39</v>
      </c>
      <c r="H11">
        <f t="shared" si="2"/>
        <v>70</v>
      </c>
      <c r="I11" s="14" t="s">
        <v>38</v>
      </c>
      <c r="J11">
        <f t="shared" si="3"/>
        <v>50</v>
      </c>
      <c r="L11" s="18">
        <f t="shared" si="4"/>
        <v>0.8</v>
      </c>
      <c r="M11" s="19" t="s">
        <v>39</v>
      </c>
      <c r="N11" s="20">
        <f t="shared" si="5"/>
        <v>70</v>
      </c>
      <c r="O11" s="19" t="s">
        <v>38</v>
      </c>
      <c r="P11" s="25">
        <f t="shared" si="6"/>
        <v>56</v>
      </c>
      <c r="R11" s="3">
        <f t="shared" si="7"/>
        <v>-6</v>
      </c>
      <c r="S11">
        <f t="shared" si="8"/>
        <v>-0.10714285714285714</v>
      </c>
      <c r="U11">
        <f t="shared" si="9"/>
        <v>36</v>
      </c>
    </row>
    <row r="12" spans="1:21" ht="12.75">
      <c r="A12" s="9">
        <v>4</v>
      </c>
      <c r="B12" s="12">
        <v>80</v>
      </c>
      <c r="C12" s="12">
        <v>56</v>
      </c>
      <c r="D12" s="10">
        <f t="shared" si="0"/>
        <v>0.7</v>
      </c>
      <c r="F12">
        <f t="shared" si="1"/>
        <v>0.7</v>
      </c>
      <c r="G12" s="14" t="s">
        <v>39</v>
      </c>
      <c r="H12">
        <f t="shared" si="2"/>
        <v>80</v>
      </c>
      <c r="I12" s="14" t="s">
        <v>38</v>
      </c>
      <c r="J12">
        <f t="shared" si="3"/>
        <v>56</v>
      </c>
      <c r="L12" s="18">
        <f t="shared" si="4"/>
        <v>0.8</v>
      </c>
      <c r="M12" s="19" t="s">
        <v>39</v>
      </c>
      <c r="N12" s="20">
        <f t="shared" si="5"/>
        <v>80</v>
      </c>
      <c r="O12" s="19" t="s">
        <v>38</v>
      </c>
      <c r="P12" s="25">
        <f t="shared" si="6"/>
        <v>64</v>
      </c>
      <c r="R12" s="3">
        <f t="shared" si="7"/>
        <v>-8</v>
      </c>
      <c r="S12">
        <f t="shared" si="8"/>
        <v>-0.125</v>
      </c>
      <c r="U12">
        <f t="shared" si="9"/>
        <v>64</v>
      </c>
    </row>
    <row r="13" spans="1:21" ht="12.75">
      <c r="A13" s="9">
        <v>5</v>
      </c>
      <c r="B13" s="12">
        <v>90</v>
      </c>
      <c r="C13" s="12">
        <v>69.5</v>
      </c>
      <c r="D13" s="10">
        <f t="shared" si="0"/>
        <v>0.7722222222222223</v>
      </c>
      <c r="F13">
        <f t="shared" si="1"/>
        <v>0.7722222222222223</v>
      </c>
      <c r="G13" s="14" t="s">
        <v>39</v>
      </c>
      <c r="H13">
        <f t="shared" si="2"/>
        <v>90</v>
      </c>
      <c r="I13" s="14" t="s">
        <v>38</v>
      </c>
      <c r="J13">
        <f t="shared" si="3"/>
        <v>69.5</v>
      </c>
      <c r="L13" s="18">
        <f t="shared" si="4"/>
        <v>0.8</v>
      </c>
      <c r="M13" s="19" t="s">
        <v>39</v>
      </c>
      <c r="N13" s="20">
        <f t="shared" si="5"/>
        <v>90</v>
      </c>
      <c r="O13" s="19" t="s">
        <v>38</v>
      </c>
      <c r="P13" s="25">
        <f t="shared" si="6"/>
        <v>72</v>
      </c>
      <c r="R13" s="3">
        <f t="shared" si="7"/>
        <v>-2.5</v>
      </c>
      <c r="S13">
        <f t="shared" si="8"/>
        <v>-0.034722222222222224</v>
      </c>
      <c r="U13">
        <f t="shared" si="9"/>
        <v>6.25</v>
      </c>
    </row>
    <row r="14" spans="1:21" ht="12.75">
      <c r="A14" s="9">
        <v>6</v>
      </c>
      <c r="B14" s="12">
        <v>100</v>
      </c>
      <c r="C14" s="12">
        <v>86.5</v>
      </c>
      <c r="D14" s="10">
        <f t="shared" si="0"/>
        <v>0.865</v>
      </c>
      <c r="F14">
        <f t="shared" si="1"/>
        <v>0.865</v>
      </c>
      <c r="G14" s="14" t="s">
        <v>39</v>
      </c>
      <c r="H14">
        <f t="shared" si="2"/>
        <v>100</v>
      </c>
      <c r="I14" s="14" t="s">
        <v>38</v>
      </c>
      <c r="J14">
        <f t="shared" si="3"/>
        <v>86.5</v>
      </c>
      <c r="L14" s="18">
        <f t="shared" si="4"/>
        <v>0.8</v>
      </c>
      <c r="M14" s="19" t="s">
        <v>39</v>
      </c>
      <c r="N14" s="20">
        <f t="shared" si="5"/>
        <v>100</v>
      </c>
      <c r="O14" s="19" t="s">
        <v>38</v>
      </c>
      <c r="P14" s="25">
        <f t="shared" si="6"/>
        <v>80</v>
      </c>
      <c r="R14" s="3">
        <f t="shared" si="7"/>
        <v>6.5</v>
      </c>
      <c r="S14">
        <f t="shared" si="8"/>
        <v>0.08125</v>
      </c>
      <c r="U14">
        <f t="shared" si="9"/>
        <v>42.25</v>
      </c>
    </row>
    <row r="15" spans="1:21" ht="12.75">
      <c r="A15" s="9">
        <v>7</v>
      </c>
      <c r="B15" s="12">
        <v>110</v>
      </c>
      <c r="C15" s="12">
        <v>95.5</v>
      </c>
      <c r="D15" s="10">
        <f t="shared" si="0"/>
        <v>0.8681818181818182</v>
      </c>
      <c r="F15">
        <f t="shared" si="1"/>
        <v>0.8681818181818182</v>
      </c>
      <c r="G15" s="14" t="s">
        <v>39</v>
      </c>
      <c r="H15">
        <f t="shared" si="2"/>
        <v>110</v>
      </c>
      <c r="I15" s="14" t="s">
        <v>38</v>
      </c>
      <c r="J15">
        <f t="shared" si="3"/>
        <v>95.5</v>
      </c>
      <c r="L15" s="18">
        <f t="shared" si="4"/>
        <v>0.8</v>
      </c>
      <c r="M15" s="19" t="s">
        <v>39</v>
      </c>
      <c r="N15" s="20">
        <f t="shared" si="5"/>
        <v>110</v>
      </c>
      <c r="O15" s="19" t="s">
        <v>38</v>
      </c>
      <c r="P15" s="25">
        <f t="shared" si="6"/>
        <v>88</v>
      </c>
      <c r="R15" s="3">
        <f t="shared" si="7"/>
        <v>7.5</v>
      </c>
      <c r="S15">
        <f t="shared" si="8"/>
        <v>0.08522727272727272</v>
      </c>
      <c r="U15">
        <f t="shared" si="9"/>
        <v>56.25</v>
      </c>
    </row>
    <row r="16" spans="1:21" ht="12.75">
      <c r="A16" s="9">
        <v>8</v>
      </c>
      <c r="B16" s="12">
        <v>120</v>
      </c>
      <c r="C16" s="12">
        <v>100.5</v>
      </c>
      <c r="D16" s="10">
        <f t="shared" si="0"/>
        <v>0.8375</v>
      </c>
      <c r="F16">
        <f t="shared" si="1"/>
        <v>0.8375</v>
      </c>
      <c r="G16" s="14" t="s">
        <v>39</v>
      </c>
      <c r="H16">
        <f t="shared" si="2"/>
        <v>120</v>
      </c>
      <c r="I16" s="14" t="s">
        <v>38</v>
      </c>
      <c r="J16">
        <f t="shared" si="3"/>
        <v>100.5</v>
      </c>
      <c r="L16" s="18">
        <f t="shared" si="4"/>
        <v>0.8</v>
      </c>
      <c r="M16" s="19" t="s">
        <v>39</v>
      </c>
      <c r="N16" s="20">
        <f t="shared" si="5"/>
        <v>120</v>
      </c>
      <c r="O16" s="19" t="s">
        <v>38</v>
      </c>
      <c r="P16" s="25">
        <f t="shared" si="6"/>
        <v>96</v>
      </c>
      <c r="R16" s="3">
        <f t="shared" si="7"/>
        <v>4.5</v>
      </c>
      <c r="S16">
        <f t="shared" si="8"/>
        <v>0.046875</v>
      </c>
      <c r="U16">
        <f t="shared" si="9"/>
        <v>20.25</v>
      </c>
    </row>
    <row r="17" spans="1:21" ht="12.75">
      <c r="A17" s="9">
        <v>9</v>
      </c>
      <c r="B17" s="12">
        <v>130</v>
      </c>
      <c r="C17" s="12">
        <v>114.5</v>
      </c>
      <c r="D17" s="10">
        <f t="shared" si="0"/>
        <v>0.8807692307692307</v>
      </c>
      <c r="F17">
        <f t="shared" si="1"/>
        <v>0.8807692307692307</v>
      </c>
      <c r="G17" s="14" t="s">
        <v>39</v>
      </c>
      <c r="H17">
        <f t="shared" si="2"/>
        <v>130</v>
      </c>
      <c r="I17" s="14" t="s">
        <v>38</v>
      </c>
      <c r="J17">
        <f t="shared" si="3"/>
        <v>114.5</v>
      </c>
      <c r="L17" s="18">
        <f t="shared" si="4"/>
        <v>0.8</v>
      </c>
      <c r="M17" s="19" t="s">
        <v>39</v>
      </c>
      <c r="N17" s="20">
        <f t="shared" si="5"/>
        <v>130</v>
      </c>
      <c r="O17" s="19" t="s">
        <v>38</v>
      </c>
      <c r="P17" s="25">
        <f t="shared" si="6"/>
        <v>104</v>
      </c>
      <c r="R17" s="3">
        <f t="shared" si="7"/>
        <v>10.5</v>
      </c>
      <c r="S17">
        <f t="shared" si="8"/>
        <v>0.10096153846153846</v>
      </c>
      <c r="U17">
        <f t="shared" si="9"/>
        <v>110.25</v>
      </c>
    </row>
    <row r="18" spans="1:21" ht="12.75">
      <c r="A18" s="9">
        <v>10</v>
      </c>
      <c r="B18" s="12">
        <v>140</v>
      </c>
      <c r="C18" s="12">
        <v>118.5</v>
      </c>
      <c r="D18" s="10">
        <f t="shared" si="0"/>
        <v>0.8464285714285714</v>
      </c>
      <c r="F18">
        <f t="shared" si="1"/>
        <v>0.8464285714285714</v>
      </c>
      <c r="G18" s="14" t="s">
        <v>39</v>
      </c>
      <c r="H18">
        <f t="shared" si="2"/>
        <v>140</v>
      </c>
      <c r="I18" s="14" t="s">
        <v>38</v>
      </c>
      <c r="J18">
        <f t="shared" si="3"/>
        <v>118.5</v>
      </c>
      <c r="L18" s="18">
        <f t="shared" si="4"/>
        <v>0.8</v>
      </c>
      <c r="M18" s="19" t="s">
        <v>39</v>
      </c>
      <c r="N18" s="20">
        <f t="shared" si="5"/>
        <v>140</v>
      </c>
      <c r="O18" s="19" t="s">
        <v>38</v>
      </c>
      <c r="P18" s="25">
        <f t="shared" si="6"/>
        <v>112</v>
      </c>
      <c r="R18" s="3">
        <f t="shared" si="7"/>
        <v>6.5</v>
      </c>
      <c r="S18">
        <f t="shared" si="8"/>
        <v>0.05803571428571429</v>
      </c>
      <c r="U18">
        <f t="shared" si="9"/>
        <v>42.25</v>
      </c>
    </row>
    <row r="19" spans="1:21" ht="13.5" thickBot="1">
      <c r="A19" s="9">
        <v>11</v>
      </c>
      <c r="B19" s="12">
        <v>150</v>
      </c>
      <c r="C19" s="12">
        <v>128</v>
      </c>
      <c r="D19" s="10">
        <f t="shared" si="0"/>
        <v>0.8533333333333334</v>
      </c>
      <c r="F19">
        <f t="shared" si="1"/>
        <v>0.8533333333333334</v>
      </c>
      <c r="G19" s="14" t="s">
        <v>39</v>
      </c>
      <c r="H19">
        <f t="shared" si="2"/>
        <v>150</v>
      </c>
      <c r="I19" s="14" t="s">
        <v>38</v>
      </c>
      <c r="J19">
        <f t="shared" si="3"/>
        <v>128</v>
      </c>
      <c r="L19" s="22">
        <f t="shared" si="4"/>
        <v>0.8</v>
      </c>
      <c r="M19" s="23" t="s">
        <v>39</v>
      </c>
      <c r="N19" s="24">
        <f t="shared" si="5"/>
        <v>150</v>
      </c>
      <c r="O19" s="23" t="s">
        <v>38</v>
      </c>
      <c r="P19" s="26">
        <f t="shared" si="6"/>
        <v>120</v>
      </c>
      <c r="R19" s="3">
        <f t="shared" si="7"/>
        <v>8</v>
      </c>
      <c r="S19">
        <f t="shared" si="8"/>
        <v>0.06666666666666667</v>
      </c>
      <c r="U19">
        <f t="shared" si="9"/>
        <v>64</v>
      </c>
    </row>
    <row r="20" spans="1:4" ht="12.75">
      <c r="A20" s="9"/>
      <c r="B20" s="12"/>
      <c r="C20" s="12"/>
      <c r="D20" s="12"/>
    </row>
    <row r="21" spans="2:4" ht="12.75">
      <c r="B21" s="7"/>
      <c r="C21" s="7"/>
      <c r="D21" s="7"/>
    </row>
    <row r="22" spans="2:4" ht="12" customHeight="1">
      <c r="B22" s="7"/>
      <c r="C22" s="7"/>
      <c r="D22" s="7"/>
    </row>
    <row r="23" spans="2:4" ht="12.75">
      <c r="B23" s="7"/>
      <c r="C23" s="7"/>
      <c r="D23" s="7"/>
    </row>
    <row r="24" spans="2:4" ht="12.75">
      <c r="B24" s="7"/>
      <c r="C24" s="7"/>
      <c r="D24" s="7"/>
    </row>
    <row r="25" spans="2:4" ht="12.75">
      <c r="B25" s="7"/>
      <c r="C25" s="7"/>
      <c r="D25" s="7"/>
    </row>
    <row r="26" spans="2:4" ht="12.75">
      <c r="B26" s="7"/>
      <c r="C26" s="7"/>
      <c r="D26" s="7"/>
    </row>
    <row r="27" spans="2:4" ht="12.75">
      <c r="B27" s="7"/>
      <c r="C27" s="7"/>
      <c r="D27" s="7"/>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D13"/>
  <sheetViews>
    <sheetView workbookViewId="0" topLeftCell="A1">
      <selection activeCell="A2" sqref="A2"/>
    </sheetView>
  </sheetViews>
  <sheetFormatPr defaultColWidth="9.140625" defaultRowHeight="12.75"/>
  <sheetData>
    <row r="1" ht="12.75">
      <c r="A1" t="s">
        <v>9</v>
      </c>
    </row>
    <row r="3" spans="2:4" ht="12.75">
      <c r="B3" s="1"/>
      <c r="C3" s="1" t="s">
        <v>0</v>
      </c>
      <c r="D3" s="1" t="s">
        <v>1</v>
      </c>
    </row>
    <row r="4" spans="2:4" ht="12.75">
      <c r="B4">
        <v>1</v>
      </c>
      <c r="C4">
        <v>150</v>
      </c>
      <c r="D4">
        <v>116.4</v>
      </c>
    </row>
    <row r="5" spans="2:4" ht="12.75">
      <c r="B5">
        <v>2</v>
      </c>
      <c r="C5">
        <v>140</v>
      </c>
      <c r="D5">
        <v>107.2</v>
      </c>
    </row>
    <row r="6" spans="2:4" ht="12.75">
      <c r="B6">
        <v>3</v>
      </c>
      <c r="C6">
        <v>130</v>
      </c>
      <c r="D6">
        <v>103.4</v>
      </c>
    </row>
    <row r="7" spans="2:4" ht="12.75">
      <c r="B7">
        <v>4</v>
      </c>
      <c r="C7">
        <v>120</v>
      </c>
      <c r="D7">
        <v>99.3</v>
      </c>
    </row>
    <row r="8" spans="2:4" ht="12.75">
      <c r="B8">
        <v>5</v>
      </c>
      <c r="C8">
        <v>110</v>
      </c>
      <c r="D8">
        <v>88</v>
      </c>
    </row>
    <row r="9" spans="2:4" ht="12.75">
      <c r="B9">
        <v>6</v>
      </c>
      <c r="C9">
        <v>100</v>
      </c>
      <c r="D9">
        <v>84.4</v>
      </c>
    </row>
    <row r="10" spans="2:4" ht="12.75">
      <c r="B10">
        <v>7</v>
      </c>
      <c r="C10">
        <v>90</v>
      </c>
      <c r="D10">
        <v>74.8</v>
      </c>
    </row>
    <row r="11" spans="2:4" ht="12.75">
      <c r="B11">
        <v>8</v>
      </c>
      <c r="C11">
        <v>80</v>
      </c>
      <c r="D11">
        <v>70.7</v>
      </c>
    </row>
    <row r="12" spans="2:4" ht="12.75">
      <c r="B12">
        <v>9</v>
      </c>
      <c r="C12">
        <v>70</v>
      </c>
      <c r="D12">
        <v>57.7</v>
      </c>
    </row>
    <row r="13" spans="2:4" ht="12.75">
      <c r="B13">
        <v>10</v>
      </c>
      <c r="C13">
        <v>60</v>
      </c>
      <c r="D13">
        <v>50.4</v>
      </c>
    </row>
  </sheetData>
  <printOptions/>
  <pageMargins left="0.75" right="0.75" top="1" bottom="1" header="0.5" footer="0.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D13"/>
  <sheetViews>
    <sheetView workbookViewId="0" topLeftCell="A1">
      <selection activeCell="A2" sqref="A2"/>
    </sheetView>
  </sheetViews>
  <sheetFormatPr defaultColWidth="9.140625" defaultRowHeight="12.75"/>
  <sheetData>
    <row r="1" ht="12.75">
      <c r="A1" t="s">
        <v>10</v>
      </c>
    </row>
    <row r="3" spans="2:4" ht="12.75">
      <c r="B3" s="1"/>
      <c r="C3" s="1" t="s">
        <v>0</v>
      </c>
      <c r="D3" s="1" t="s">
        <v>1</v>
      </c>
    </row>
    <row r="4" spans="2:4" ht="12.75">
      <c r="B4">
        <v>1</v>
      </c>
      <c r="C4">
        <v>150</v>
      </c>
      <c r="D4">
        <v>116.4</v>
      </c>
    </row>
    <row r="5" spans="2:4" ht="12.75">
      <c r="B5">
        <v>2</v>
      </c>
      <c r="C5">
        <v>140</v>
      </c>
      <c r="D5">
        <v>107.2</v>
      </c>
    </row>
    <row r="6" spans="2:4" ht="12.75">
      <c r="B6">
        <v>3</v>
      </c>
      <c r="C6">
        <v>130</v>
      </c>
      <c r="D6">
        <v>103.4</v>
      </c>
    </row>
    <row r="7" spans="2:4" ht="12.75">
      <c r="B7">
        <v>4</v>
      </c>
      <c r="C7">
        <v>120</v>
      </c>
      <c r="D7">
        <v>99.3</v>
      </c>
    </row>
    <row r="8" spans="2:4" ht="12.75">
      <c r="B8">
        <v>5</v>
      </c>
      <c r="C8">
        <v>110</v>
      </c>
      <c r="D8">
        <v>88</v>
      </c>
    </row>
    <row r="9" spans="2:4" ht="12.75">
      <c r="B9">
        <v>6</v>
      </c>
      <c r="C9">
        <v>100</v>
      </c>
      <c r="D9">
        <v>84.4</v>
      </c>
    </row>
    <row r="10" spans="2:4" ht="12.75">
      <c r="B10">
        <v>7</v>
      </c>
      <c r="C10">
        <v>90</v>
      </c>
      <c r="D10">
        <v>74.8</v>
      </c>
    </row>
    <row r="11" spans="2:4" ht="12.75">
      <c r="B11">
        <v>8</v>
      </c>
      <c r="C11">
        <v>80</v>
      </c>
      <c r="D11">
        <v>70.7</v>
      </c>
    </row>
    <row r="12" spans="2:4" ht="12.75">
      <c r="B12">
        <v>9</v>
      </c>
      <c r="C12">
        <v>70</v>
      </c>
      <c r="D12">
        <v>57.7</v>
      </c>
    </row>
    <row r="13" spans="2:4" ht="12.75">
      <c r="B13">
        <v>10</v>
      </c>
      <c r="C13">
        <v>60</v>
      </c>
      <c r="D13">
        <v>50.4</v>
      </c>
    </row>
  </sheetData>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Rimbalzi; hr=f(hs); grf cart retta interpolatrice.xls</dc:title>
  <dc:subject/>
  <dc:creator>Martinelli Nicola</dc:creator>
  <cp:keywords/>
  <dc:description/>
  <cp:lastModifiedBy>Occa</cp:lastModifiedBy>
  <dcterms:created xsi:type="dcterms:W3CDTF">2004-09-06T07:11:31Z</dcterms:created>
  <dcterms:modified xsi:type="dcterms:W3CDTF">2005-11-07T22:03:48Z</dcterms:modified>
  <cp:category/>
  <cp:version/>
  <cp:contentType/>
  <cp:contentStatus/>
</cp:coreProperties>
</file>